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Becky\Understanding Society\website docs\"/>
    </mc:Choice>
  </mc:AlternateContent>
  <xr:revisionPtr revIDLastSave="0" documentId="8_{50814D35-CF19-4B90-855D-5CDEBF5E36CD}" xr6:coauthVersionLast="47" xr6:coauthVersionMax="47" xr10:uidLastSave="{00000000-0000-0000-0000-000000000000}"/>
  <bookViews>
    <workbookView xWindow="-28920" yWindow="-120" windowWidth="29040" windowHeight="15840" xr2:uid="{D8A0325B-CC16-42D4-9FB8-31FB19A44C66}"/>
  </bookViews>
  <sheets>
    <sheet name="YourFeedback" sheetId="4" r:id="rId1"/>
    <sheet name="Sheet1" sheetId="5" state="hidden" r:id="rId2"/>
    <sheet name="HIDE"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4" l="1"/>
  <c r="G11" i="4"/>
  <c r="G61" i="4"/>
  <c r="G60" i="4"/>
  <c r="G59" i="4"/>
  <c r="G58" i="4"/>
  <c r="G57" i="4"/>
  <c r="G56" i="4"/>
  <c r="G55" i="4"/>
  <c r="G54" i="4"/>
  <c r="G53" i="4"/>
  <c r="G52" i="4"/>
  <c r="G51" i="4"/>
  <c r="G50" i="4"/>
  <c r="G49" i="4"/>
  <c r="G48" i="4"/>
  <c r="G66" i="4"/>
  <c r="G47" i="4"/>
  <c r="G46" i="4"/>
  <c r="G45" i="4"/>
  <c r="G44" i="4"/>
  <c r="G43" i="4"/>
  <c r="G40" i="4"/>
  <c r="G42" i="4"/>
  <c r="G41" i="4"/>
  <c r="G39" i="4"/>
  <c r="G38" i="4"/>
  <c r="G37" i="4"/>
  <c r="G36" i="4"/>
  <c r="G35" i="4"/>
  <c r="G34" i="4"/>
  <c r="G33" i="4"/>
  <c r="G32" i="4"/>
  <c r="G31" i="4"/>
  <c r="G30" i="4"/>
  <c r="G29" i="4"/>
  <c r="G28" i="4"/>
  <c r="G27" i="4"/>
  <c r="G26" i="4"/>
  <c r="G25" i="4"/>
  <c r="G24" i="4"/>
  <c r="G23" i="4"/>
  <c r="G22" i="4"/>
  <c r="G21" i="4"/>
  <c r="G20" i="4"/>
  <c r="G19" i="4"/>
  <c r="G18" i="4"/>
  <c r="G17" i="4"/>
  <c r="G16" i="4"/>
  <c r="G15" i="4"/>
  <c r="G14" i="4"/>
  <c r="G13" i="4"/>
  <c r="G10" i="4"/>
  <c r="G8" i="4"/>
  <c r="G9" i="4"/>
  <c r="G7" i="4"/>
  <c r="G6" i="4"/>
  <c r="G5" i="4"/>
  <c r="G4" i="4"/>
  <c r="G3" i="4"/>
  <c r="G2" i="4"/>
</calcChain>
</file>

<file path=xl/sharedStrings.xml><?xml version="1.0" encoding="utf-8"?>
<sst xmlns="http://schemas.openxmlformats.org/spreadsheetml/2006/main" count="295" uniqueCount="211">
  <si>
    <t>Code</t>
  </si>
  <si>
    <t>Topic</t>
  </si>
  <si>
    <t>Questions</t>
  </si>
  <si>
    <t>Answer options</t>
  </si>
  <si>
    <t>Variables</t>
  </si>
  <si>
    <t>Waves</t>
  </si>
  <si>
    <t>Link to Website</t>
  </si>
  <si>
    <t>Q1. Have you used this variable in the past? (Choose one option)</t>
  </si>
  <si>
    <t>If yes in Q1: complete reference of the output where variable was used:</t>
  </si>
  <si>
    <t>Q2 Do you plan to use this variable in the next 3 years (Choose one option)</t>
  </si>
  <si>
    <t xml:space="preserve">If Yes in Q2   as much information on the planned use as possible  e g  waves  including future ones  whether part of a currently funded project  if study started  if not started likelihood that it will come to fruition </t>
  </si>
  <si>
    <t>Other Comments</t>
  </si>
  <si>
    <t>Ethnic Identity</t>
  </si>
  <si>
    <r>
      <rPr>
        <b/>
        <sz val="12"/>
        <color theme="1"/>
        <rFont val="Aptos Narrow"/>
        <family val="2"/>
        <scheme val="minor"/>
      </rPr>
      <t>How do you feel when you meet someone who</t>
    </r>
    <r>
      <rPr>
        <sz val="12"/>
        <color theme="1"/>
        <rFont val="Aptos Narrow"/>
        <family val="2"/>
        <scheme val="minor"/>
      </rPr>
      <t>: 1=speak the same language, 2a=has the same religion as you, 2b=has the same religion as you were brought up in, 3=comes from the same country as you, 4a=comes from the same: region or city as you were brough up in, 4b=comes from the same region or city where you live, 5=comes from the same country as your mother, 6=comes from the same country as your father, 7=comes from the same country as your mother's mother,8=comes from the same country as your mother's father, 9=comes from the same country as your father's mother, 10=comes from the same country as your father's father, 11= has the same skin colour as you?</t>
    </r>
  </si>
  <si>
    <t xml:space="preserve">Very Happy, Fairly happy, Fairly happy, Fairly unhappy, Very unhappy </t>
  </si>
  <si>
    <t>ethclose1, ethclose2a, ethclose2b, ethclose3, ethclose3, ethclose4a, ethclose4b, ethclose5, ethclose6, ethclose7, ethclose8, ethclose9, ethclose10,  ethclose11</t>
  </si>
  <si>
    <t>2, 5, 8, 11, 14</t>
  </si>
  <si>
    <r>
      <rPr>
        <b/>
        <sz val="12"/>
        <color theme="1"/>
        <rFont val="Aptos Narrow"/>
        <family val="2"/>
        <scheme val="minor"/>
      </rPr>
      <t>How important is .....to your sense of who you are?</t>
    </r>
    <r>
      <rPr>
        <sz val="12"/>
        <color theme="1"/>
        <rFont val="Aptos Narrow"/>
        <family val="2"/>
        <scheme val="minor"/>
      </rPr>
      <t xml:space="preserve"> 2=language spoken at home, 3=English language, 4a=religion, 4b=religion brought up in, 5=region/city where live, 6=country where born, 7=region or city where you grew up, 8=mother's country of birth, 9=father`s country of birth,  10=maternal grandmother's country of birth, 11=maternal grandfather's country of birth, 12=paternal grandmother's country of birth, 13=paternal grandfather's country of birth, 14=skin colour.</t>
    </r>
  </si>
  <si>
    <t>Very important to my sense of who I am, Fairly important to my sense of who I am, Not very important to my sense of who I am, Not at all important to my sense of who I am</t>
  </si>
  <si>
    <t xml:space="preserve">ethid2, ethid3, ethid4a, ethid4b, ethid5, ethid6, ethid7, ethid8, ethid9, ethid10, ethid11, ethid12, ethid13, ethid14 </t>
  </si>
  <si>
    <r>
      <rPr>
        <b/>
        <sz val="12"/>
        <color theme="1"/>
        <rFont val="Aptos Narrow"/>
        <family val="2"/>
        <scheme val="minor"/>
      </rPr>
      <t>Do you feel proud of the....?</t>
    </r>
    <r>
      <rPr>
        <sz val="12"/>
        <color theme="1"/>
        <rFont val="Aptos Narrow"/>
        <family val="2"/>
        <scheme val="minor"/>
      </rPr>
      <t xml:space="preserve"> 2=language brought up in, 4a=own religion, 4b=religion brought up in, 5=region live in, 6=birth country, 7=region brought up in, 8=mother's country of birth, 9=father`s country of birth,  10=maternal grandmother's country of birth, 11=maternal grandfather's country of birth, 12=paternal grandmother's country of birth, 13=paternal grandfather's country of birth, 14=colour of skin.</t>
    </r>
  </si>
  <si>
    <t>Yes, No, Neither yes nor no</t>
  </si>
  <si>
    <t xml:space="preserve">pride2, pride4a, pride4b, pride5, pride6, pride7, pride8, pride9, pride10, pride11, pride12, pride13, pride14 </t>
  </si>
  <si>
    <r>
      <rPr>
        <b/>
        <sz val="12"/>
        <color theme="1"/>
        <rFont val="Aptos Narrow"/>
        <family val="2"/>
        <scheme val="minor"/>
      </rPr>
      <t>How often do you eat food that is typical from...</t>
    </r>
    <r>
      <rPr>
        <sz val="12"/>
        <color theme="1"/>
        <rFont val="Aptos Narrow"/>
        <family val="2"/>
        <scheme val="minor"/>
      </rPr>
      <t>: 1=where born,  2=mother's country of birth, 3=father`s country of birth,  4=maternal grandmother's country of birth, 5=maternal grandfather's country of birth, 6=paternal grandmother's country of birth, 7=paternal grandfather's country of birth.</t>
    </r>
  </si>
  <si>
    <t>Every day, 3 - 6 days a week, 1 - 2 days a week, Lt weekly least monthly, At least 6 monthly, Rarely or never, Only special occasions</t>
  </si>
  <si>
    <t xml:space="preserve">food1, food2, food3, food4, food5, food6, food7 </t>
  </si>
  <si>
    <t>Religion</t>
  </si>
  <si>
    <r>
      <rPr>
        <b/>
        <sz val="12"/>
        <color theme="1"/>
        <rFont val="Aptos Narrow"/>
        <family val="2"/>
        <scheme val="minor"/>
      </rPr>
      <t>For many people their religious beliefs affect the way they live their lives, such as what they eat, the work they do, or their family life even if they do not practice any formal religion. Which of the following statements apply to you:</t>
    </r>
    <r>
      <rPr>
        <sz val="12"/>
        <color theme="1"/>
        <rFont val="Aptos Narrow"/>
        <family val="2"/>
        <scheme val="minor"/>
      </rPr>
      <t xml:space="preserve"> rleat=what eats, rldrnk=what drinks, rlwear=what wears, rlmarg=marriage or dating decisions, rlschl=schooling decisions, rlcharity=charity decisions, rlsave=savings or investments decisions, rlfriends=friendship decisions, rljob=job decisions.</t>
    </r>
  </si>
  <si>
    <t xml:space="preserve">Yes, a lot; Yes, a little; Not at all </t>
  </si>
  <si>
    <t xml:space="preserve">rleat, rldrnk, rlwear, rlmarg, rlschl, rlcharity, rlsave, rlfriends, rljob, </t>
  </si>
  <si>
    <t>4, 10</t>
  </si>
  <si>
    <r>
      <rPr>
        <b/>
        <sz val="12"/>
        <color theme="1"/>
        <rFont val="Aptos Narrow"/>
        <family val="2"/>
        <scheme val="minor"/>
      </rPr>
      <t>For many people their religious beliefs affect the way they live their lives, such as what they eat, the work they do, or their family life even if they do not practice any formal religion. Which of the following statements apply to you.</t>
    </r>
    <r>
      <rPr>
        <sz val="12"/>
        <color theme="1"/>
        <rFont val="Aptos Narrow"/>
        <family val="2"/>
        <scheme val="minor"/>
      </rPr>
      <t xml:space="preserve"> </t>
    </r>
    <r>
      <rPr>
        <b/>
        <sz val="12"/>
        <color theme="1"/>
        <rFont val="Aptos Narrow"/>
        <family val="2"/>
        <scheme val="minor"/>
      </rPr>
      <t>How do your religious beliefs affect the sort of job you would do:</t>
    </r>
    <r>
      <rPr>
        <sz val="12"/>
        <color theme="1"/>
        <rFont val="Aptos Narrow"/>
        <family val="2"/>
        <scheme val="minor"/>
      </rPr>
      <t xml:space="preserve"> rljoby1=I would not do a job related to alcohol, rljoby2= I would not do a job which involved gamling, rljoby3=I would not do a job which involved food forbidden by my religion,  rljoby4=I would not do a job which involved me having to touch other people, male or female;  rljoby5=I would not work in a job which did not allow time off for religious festivals; rljoby6=I would not work for an employer producing military weapons or equipment; rljoby97=My religious beliefs affect the job I would do in other ways</t>
    </r>
  </si>
  <si>
    <t>Yes mentioned; Not mentioned</t>
  </si>
  <si>
    <t xml:space="preserve">rljoby1, rljoby2, rljoby3, rljoby4, rljoby5, rljoby6, rljoby97 </t>
  </si>
  <si>
    <t>Apart from when you are at religious services, how often, if at all, do you pray?</t>
  </si>
  <si>
    <t>Every day, More than once a week, Once a week, At least once a month, Only on special holy days, Less often, Never</t>
  </si>
  <si>
    <t>prayfreq</t>
  </si>
  <si>
    <t>4, 8, 12</t>
  </si>
  <si>
    <t>Parental background (for those not born in the UK)</t>
  </si>
  <si>
    <t>Did your mother ever work in her country of birth before she moved to the UK?</t>
  </si>
  <si>
    <t>Yes; No</t>
  </si>
  <si>
    <t>majcb</t>
  </si>
  <si>
    <t>6, 9 (IEMB &amp; FBORN, Asked Once)</t>
  </si>
  <si>
    <t>Did your father ever work in his country of birth before he moved to the UK?</t>
  </si>
  <si>
    <t>pajcb</t>
  </si>
  <si>
    <t>Has your mother ever lived in the UK?</t>
  </si>
  <si>
    <t>Mother lived in UK; Mother never lived in UK</t>
  </si>
  <si>
    <t>mayruk</t>
  </si>
  <si>
    <t>Annual</t>
  </si>
  <si>
    <t>Has your father ever lived in the UK?</t>
  </si>
  <si>
    <t>Father lived in UK; Father never lived in UK</t>
  </si>
  <si>
    <t>payruk</t>
  </si>
  <si>
    <t>Thinking back to when you were 14 years old, was your mother working in the UK?</t>
  </si>
  <si>
    <t>Yes; No; No, not working at all</t>
  </si>
  <si>
    <t>majuk</t>
  </si>
  <si>
    <t>Thinking back to when you were 14 years old, was your father working in the UK?</t>
  </si>
  <si>
    <t>pajuk</t>
  </si>
  <si>
    <t>Has your mother ever worked in the UK?</t>
  </si>
  <si>
    <t>majukevr</t>
  </si>
  <si>
    <t>Has your father ever worked in the UK?</t>
  </si>
  <si>
    <t>pajukevr</t>
  </si>
  <si>
    <t>Migration</t>
  </si>
  <si>
    <t>Have you lived in any countries other than the UK for a year or more?</t>
  </si>
  <si>
    <t>mabroad</t>
  </si>
  <si>
    <t>1, 6, 7 (EMB, IEMB  &amp; FBORN, Asked Once)</t>
  </si>
  <si>
    <t>How many other countries have you lived in?</t>
  </si>
  <si>
    <t>numeric</t>
  </si>
  <si>
    <t>mnabroad</t>
  </si>
  <si>
    <t>Which was the country you lived in? (Upto 5 countries)</t>
  </si>
  <si>
    <t>numeric country code</t>
  </si>
  <si>
    <t>mabroadc1-5</t>
  </si>
  <si>
    <t>Did you come directly from your country of birth or did you live in another country or countries before living here?</t>
  </si>
  <si>
    <t>Direct from birth country; From other country</t>
  </si>
  <si>
    <t>mindirect</t>
  </si>
  <si>
    <t>Other than your country of birth, how many other countries did you live in before living here?</t>
  </si>
  <si>
    <t>mnotherc</t>
  </si>
  <si>
    <t>Which are the country you lived in after you left your country of birth? (Upto 5 countries)</t>
  </si>
  <si>
    <t>country names</t>
  </si>
  <si>
    <t>mindirectc1 - 5</t>
  </si>
  <si>
    <t>Since you first came to the UK to live, have you returned to your country of birth to live for a year or more?</t>
  </si>
  <si>
    <t>mreturned</t>
  </si>
  <si>
    <t>Since coming to the UK have you lived in any countries other than the UK or your country of birth for a year or more?</t>
  </si>
  <si>
    <t>mlived</t>
  </si>
  <si>
    <t>How many other countries have you lived in since coming to the UK?</t>
  </si>
  <si>
    <t>mnlived</t>
  </si>
  <si>
    <t>Which was the other country lived in after coming to the UK? (Upto 5 countries)</t>
  </si>
  <si>
    <t>mlivedc1-5</t>
  </si>
  <si>
    <t>Roughly how many times have you moved to a new address since you came to the UK to live either on your own or with family?</t>
  </si>
  <si>
    <t>mnmoves</t>
  </si>
  <si>
    <t>How far do you now live from where you were living when you came to the UK to live?</t>
  </si>
  <si>
    <t>&lt; 2 miles; 2-5 miles; 5-20 miles; 20-50 miles; 50-100 miles; &gt;100 miles</t>
  </si>
  <si>
    <t>mlivedist</t>
  </si>
  <si>
    <t>Since you came to the UK to live, have you ever lived further than 5 miles from where you live now?</t>
  </si>
  <si>
    <t>mlivedist5</t>
  </si>
  <si>
    <t>What is the furthest away you've lived?</t>
  </si>
  <si>
    <t>&lt; 2 miles; 2-5 miles; 5-20 miles; 20-50 miles; 50-100 miles; &gt;100 miles; Outside the UK</t>
  </si>
  <si>
    <t>mlivedistf</t>
  </si>
  <si>
    <t>Current migration intentions: What best describes your current situation or which comes closest?</t>
  </si>
  <si>
    <t>I expect to stay in the UK to live; I expect to move between the UK and country of birth on a regular basis;  I live here now but I expect to return to country of birth to live there in the future; I live here now but I expect to live in another country in the future</t>
  </si>
  <si>
    <t>mintent</t>
  </si>
  <si>
    <t>6, 7, 9</t>
  </si>
  <si>
    <t>How soon do you expect to {if MINTENT = 3} return to your country of birth / {if MINTENT = 4} move to another country?</t>
  </si>
  <si>
    <t>Next 12 months;  1-3 years; &gt; 3 years</t>
  </si>
  <si>
    <t>mintwhen</t>
  </si>
  <si>
    <t>There are different reasons for moving to the UK. Why did you move:  1=For work (e.g. wanted to work and earn money in the UK, to do an internship or were sent here by employer);  2=Joined partner or spouse already living in the UK; 3=Joined other family members already living in the UK; 4=Moved together with family members;  5=Education (e.g. wanted to study here or take language classes etc.);  6=Political (did not feel safe in the country of birth); 7=Simply wanted to live in another country / in the UK; 97=Other</t>
  </si>
  <si>
    <t>Not mentioned; Mentioned</t>
  </si>
  <si>
    <t>mreason1-7</t>
  </si>
  <si>
    <t>6, 7, 14</t>
  </si>
  <si>
    <t>Do you have indefinite leave to remain in the UK?</t>
  </si>
  <si>
    <t>indeflv</t>
  </si>
  <si>
    <t>Are you intending to take UK citizenship?</t>
  </si>
  <si>
    <t>intendukc</t>
  </si>
  <si>
    <t>In what year did you become a UK citizen?</t>
  </si>
  <si>
    <t>At birth; Year given</t>
  </si>
  <si>
    <t>citznwhen</t>
  </si>
  <si>
    <t>Did you obtain any vocational qualifications outside the UK?</t>
  </si>
  <si>
    <t>qfvocnonuk</t>
  </si>
  <si>
    <t>6, 9-Annual</t>
  </si>
  <si>
    <t>Did you obtain any vocational qualifications in the UK?</t>
  </si>
  <si>
    <t>another part of the uk; country of birth; country of birth</t>
  </si>
  <si>
    <t>qfvocuk</t>
  </si>
  <si>
    <t>In which country did you obtain this educational or school qualification?</t>
  </si>
  <si>
    <t>numeric qualification code</t>
  </si>
  <si>
    <t>cntryqual</t>
  </si>
  <si>
    <t>Remittances</t>
  </si>
  <si>
    <t>Many people make gifts or send money to people in another country. Did you send or give money to anyone in a country outside the UK in the past 12 months for any of the following reasons: 1=Repayment of a loan; 2=Support family/friends; 3=Support local community;  4=Personal investment or savings, including property; 5=No money sent/given</t>
  </si>
  <si>
    <t>remit1-5</t>
  </si>
  <si>
    <t>1, 4, 7, 10, 13</t>
  </si>
  <si>
    <t>To which country did you send or make this last payment? (1 to 4 for each reason mentioned)</t>
  </si>
  <si>
    <t>remcntry1-4</t>
  </si>
  <si>
    <t>How did you make the payment? (1 to 4 for each reason mentioned)</t>
  </si>
  <si>
    <t>Bank transfer to my account in another country; Bank transfer to someone else's account in another country; Remittance agency, e.g. Western Union or MoneyGram; Mobile phone call or text to transfer money; Directly gave money to a friend or relative to take to a person in another country</t>
  </si>
  <si>
    <t>remhow1-4</t>
  </si>
  <si>
    <t>What was the last amount you sent or gave? (1 to 4 for each reason mentioned)</t>
  </si>
  <si>
    <t>remitamt1-4</t>
  </si>
  <si>
    <t>How often did you send, transfer or give money?  (1 to 4 for each reason mentioned)</t>
  </si>
  <si>
    <t>Once; Twice; 3 or 4 times; 3 or 4 times; Every month or most months; More than once a month</t>
  </si>
  <si>
    <t>remitfreq1-4</t>
  </si>
  <si>
    <t>Is this a regular payment you make? (1 to 4 for each reason mentioned)</t>
  </si>
  <si>
    <t>remitreg1-4</t>
  </si>
  <si>
    <t>Was this last payment the usual amount you send or give? (1 to 4 for each reason mentioned)</t>
  </si>
  <si>
    <t>remitusual1-4</t>
  </si>
  <si>
    <t>What is the usual amount? (1 to 4 for each reason mentioned)</t>
  </si>
  <si>
    <t>remusamt1-4</t>
  </si>
  <si>
    <t>English Language Skills</t>
  </si>
  <si>
    <t>How difficult do you find filling in official forms in English?</t>
  </si>
  <si>
    <t>A little difficult; Fairly difficult; Very difficult</t>
  </si>
  <si>
    <t>formdif</t>
  </si>
  <si>
    <t>1, 5, 6, 10</t>
  </si>
  <si>
    <t>How difficult do you find reading formal letters or documents written in English?</t>
  </si>
  <si>
    <t>A little difficult; Fairly difficult; Very difficult; Cannot read English at all</t>
  </si>
  <si>
    <t>readdif</t>
  </si>
  <si>
    <t>How difficult do you find speaking English for day to day activities?</t>
  </si>
  <si>
    <t>A little difficult; Fairly difficult; Very difficult; Cannot speak English at all</t>
  </si>
  <si>
    <t>spkdif</t>
  </si>
  <si>
    <t>How difficult do you find speaking English on the telephone?</t>
  </si>
  <si>
    <t>teldif</t>
  </si>
  <si>
    <t>Best Friends</t>
  </si>
  <si>
    <t>And what about ethnic group. What proportion of your friends are of the same ethnic group as you?</t>
  </si>
  <si>
    <t>All the same; more than half; about half; or, less than half?</t>
  </si>
  <si>
    <t>simrace</t>
  </si>
  <si>
    <t>3, 6, 9</t>
  </si>
  <si>
    <t>Now thinking of your (first/second/third) friend, is this friend Male or Female?</t>
  </si>
  <si>
    <t>male; female</t>
  </si>
  <si>
    <t>netsx1-3</t>
  </si>
  <si>
    <t>3, 6</t>
  </si>
  <si>
    <t>Is this [first/second/third] friend a relative?</t>
  </si>
  <si>
    <t>netwr1-3</t>
  </si>
  <si>
    <t>What relationship are they  [first/second/third] to you?</t>
  </si>
  <si>
    <t>Spouse or Partner;  Son or Daughter; Brother or Sister; Parent; Grandparent; Grandchild; Aunt, Uncle or Cousin; Some other relative</t>
  </si>
  <si>
    <t>netrl1-3</t>
  </si>
  <si>
    <t>What is this [first/second/third] friend's age?</t>
  </si>
  <si>
    <t>netag1-3</t>
  </si>
  <si>
    <t>About how long have you known him/her  [first/second/third]?</t>
  </si>
  <si>
    <t xml:space="preserve"> Less than 1 year;  1 - 2 years; 3 - 10 years; 10 years or more</t>
  </si>
  <si>
    <t>netkn1-3</t>
  </si>
  <si>
    <t>How often do you usually see or get in touch with this [first/second/third] friend either by visiting, writing, telephoning or any other mode of contact?</t>
  </si>
  <si>
    <t>Most days; At least once a week; At least once a month, or; Less often?</t>
  </si>
  <si>
    <t>netph1-3</t>
  </si>
  <si>
    <t>About how many miles away does this [first/second/third] friend live?</t>
  </si>
  <si>
    <t>Less than one mile; Less than five miles; Between five and fifty miles; Over fifty miles but still within the UK; This friend lives in another country</t>
  </si>
  <si>
    <t>netlv1-3</t>
  </si>
  <si>
    <t>Which of these describes this [first/second/third] friend's ethnic group?</t>
  </si>
  <si>
    <t>White - British/English/Scottish/Welsh/Northern Irish; White - Irish; White - Irish; Any other White background; Mixed - White and Black Caribbean; Mixed - White and Black African; Mixed - White and Asian; Any other mixed background; Asian - Indian;  Asian - Pakistani; Asian - Bangladeshi; Asian - Chinese;  Any other Asian background;  Black - Caribbean;  Black - African; Any other Black background; Arab; Any other ethnic background</t>
  </si>
  <si>
    <t>netet1-3</t>
  </si>
  <si>
    <t>Which of these best describes what this [first/second/third] friend does?</t>
  </si>
  <si>
    <t xml:space="preserve"> Full-time employment;  Part-time employment; Unemployed; Full-time education; Full-time housework; Fully retired</t>
  </si>
  <si>
    <t>netjb1-3</t>
  </si>
  <si>
    <t xml:space="preserve">How did you initially meet this  [first/second/third] friend? </t>
  </si>
  <si>
    <t>He/she is a relative; Through my family; At work; In the neighbourhood;  At school; At college or university; Through friends; Through my religious community; At a pub or club; Through the Internet;  While travelling or on holiday; Through an organisation or activity; Elsewhere</t>
  </si>
  <si>
    <t>netmet1-3</t>
  </si>
  <si>
    <t>No mention</t>
  </si>
  <si>
    <t>Have you ever met face-to-face with this  [first/second/third] friend whom you initially met through the internet?</t>
  </si>
  <si>
    <t>netweb1-3</t>
  </si>
  <si>
    <t xml:space="preserve">Which of the things listed below do you talk to this [first/second/third] friend about? </t>
  </si>
  <si>
    <t>Music, Sport, Work, Politics, Religion, Family or children, Books, Magazines, Films, TV, Relationships, Food &amp; Drink, Travel, Other hobbies or interests, None of these</t>
  </si>
  <si>
    <t>nettalk1-3</t>
  </si>
  <si>
    <t xml:space="preserve">Which of the activities listed below do you do with this [first/second/third] friend? </t>
  </si>
  <si>
    <t>Watch sport;  Watch other TV;  Go to films, concerts or other events; Just talk; Web chat; Go to pubs, cafes or clubs;  Go shopping;  Do sport or other types of exercise together, including walking; Eat together;  Travel or take holidays together; Do other hobbies or activities together;  None of these</t>
  </si>
  <si>
    <t>netdo1-3</t>
  </si>
  <si>
    <t>Discrimination</t>
  </si>
  <si>
    <t>Would you describe yourself as being a member of a group that is discriminated against in this country?</t>
  </si>
  <si>
    <t>discrim</t>
  </si>
  <si>
    <t>a) Yes, I have used this variable</t>
  </si>
  <si>
    <t>a) Yes</t>
  </si>
  <si>
    <t xml:space="preserve">b) No, sample sizes were too small </t>
  </si>
  <si>
    <t>b) No</t>
  </si>
  <si>
    <t>c) No, I haven`t because I was not aware of it</t>
  </si>
  <si>
    <t>d) No, I have never wanted to use this variable</t>
  </si>
  <si>
    <t xml:space="preserve">b) No, I haven’t because even though I wanted to use it the sample sizes were too small </t>
  </si>
  <si>
    <t>c) No, I have not used this variable as I was not aware of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</si>
</sst>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b/>
      <sz val="13"/>
      <color theme="1"/>
      <name val="Aptos Narrow"/>
      <family val="2"/>
      <scheme val="minor"/>
    </font>
    <font>
      <b/>
      <sz val="12"/>
      <color theme="1"/>
      <name val="Aptos Narrow"/>
      <family val="2"/>
      <scheme val="minor"/>
    </font>
    <font>
      <sz val="12"/>
      <color theme="1"/>
      <name val="Aptos Narrow"/>
      <family val="2"/>
      <scheme val="minor"/>
    </font>
    <font>
      <sz val="10"/>
      <color theme="1"/>
      <name val="Aptos Narrow"/>
      <family val="2"/>
      <scheme val="minor"/>
    </font>
    <font>
      <sz val="8"/>
      <color theme="1"/>
      <name val="Aptos Narrow"/>
      <family val="2"/>
      <scheme val="minor"/>
    </font>
    <font>
      <sz val="11"/>
      <color rgb="FF000000"/>
      <name val="Aptos Narrow"/>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31">
    <xf numFmtId="0" fontId="0" fillId="0" borderId="0" xfId="0"/>
    <xf numFmtId="0" fontId="0" fillId="0" borderId="10" xfId="0" applyBorder="1"/>
    <xf numFmtId="0" fontId="0" fillId="33" borderId="0" xfId="0" applyFill="1"/>
    <xf numFmtId="0" fontId="0" fillId="33" borderId="10" xfId="0" applyFill="1" applyBorder="1"/>
    <xf numFmtId="0" fontId="0" fillId="33" borderId="10" xfId="0" applyFill="1" applyBorder="1" applyAlignment="1">
      <alignment horizontal="center" vertical="center"/>
    </xf>
    <xf numFmtId="0" fontId="0" fillId="33" borderId="10" xfId="0" applyFill="1" applyBorder="1" applyAlignment="1">
      <alignment horizontal="left" vertical="center" wrapText="1"/>
    </xf>
    <xf numFmtId="0" fontId="19" fillId="33" borderId="10" xfId="0" applyFont="1" applyFill="1" applyBorder="1" applyAlignment="1">
      <alignment horizontal="center" vertical="center"/>
    </xf>
    <xf numFmtId="0" fontId="18" fillId="33" borderId="10" xfId="42" applyFill="1" applyBorder="1" applyAlignment="1">
      <alignment horizontal="center" vertical="center"/>
    </xf>
    <xf numFmtId="0" fontId="16" fillId="33" borderId="10" xfId="0" applyFont="1" applyFill="1" applyBorder="1" applyAlignment="1">
      <alignment horizontal="left" vertical="center" wrapText="1"/>
    </xf>
    <xf numFmtId="0" fontId="16" fillId="33" borderId="10" xfId="0" applyFont="1" applyFill="1" applyBorder="1" applyAlignment="1">
      <alignment horizontal="center" vertical="center" wrapText="1"/>
    </xf>
    <xf numFmtId="0" fontId="23" fillId="33" borderId="10" xfId="0" applyFont="1" applyFill="1" applyBorder="1" applyAlignment="1">
      <alignment horizontal="center" vertical="center" wrapText="1"/>
    </xf>
    <xf numFmtId="0" fontId="23" fillId="0" borderId="0" xfId="0" applyFont="1" applyAlignment="1">
      <alignment horizontal="center"/>
    </xf>
    <xf numFmtId="0" fontId="22" fillId="33" borderId="10" xfId="0" applyFont="1" applyFill="1" applyBorder="1" applyAlignment="1">
      <alignment horizontal="left" vertical="center" wrapText="1"/>
    </xf>
    <xf numFmtId="0" fontId="22" fillId="0" borderId="0" xfId="0" applyFont="1"/>
    <xf numFmtId="0" fontId="6" fillId="2" borderId="10" xfId="6" applyBorder="1" applyAlignment="1">
      <alignment horizontal="center" vertical="center"/>
    </xf>
    <xf numFmtId="0" fontId="20" fillId="33" borderId="10" xfId="0" applyFont="1" applyFill="1" applyBorder="1" applyAlignment="1">
      <alignment horizontal="center" vertical="center"/>
    </xf>
    <xf numFmtId="0" fontId="21" fillId="33" borderId="10" xfId="0" applyFont="1" applyFill="1" applyBorder="1" applyAlignment="1">
      <alignment horizontal="left" vertical="center" wrapText="1"/>
    </xf>
    <xf numFmtId="0" fontId="21" fillId="0" borderId="0" xfId="0" applyFont="1"/>
    <xf numFmtId="0" fontId="24" fillId="0" borderId="0" xfId="0" applyFont="1"/>
    <xf numFmtId="0" fontId="7" fillId="3" borderId="12" xfId="7" applyBorder="1" applyAlignment="1">
      <alignment horizontal="center" vertical="center" textRotation="90"/>
    </xf>
    <xf numFmtId="0" fontId="7" fillId="3" borderId="13" xfId="7" applyBorder="1" applyAlignment="1">
      <alignment horizontal="center" vertical="center" textRotation="90"/>
    </xf>
    <xf numFmtId="0" fontId="7" fillId="3" borderId="11" xfId="7" applyBorder="1" applyAlignment="1">
      <alignment horizontal="center" vertical="center" textRotation="90"/>
    </xf>
    <xf numFmtId="0" fontId="7" fillId="3" borderId="12" xfId="7" applyBorder="1" applyAlignment="1">
      <alignment horizontal="center" vertical="center" textRotation="90" wrapText="1"/>
    </xf>
    <xf numFmtId="0" fontId="7" fillId="3" borderId="13" xfId="7" applyBorder="1" applyAlignment="1">
      <alignment horizontal="center" vertical="center" textRotation="90" wrapText="1"/>
    </xf>
    <xf numFmtId="0" fontId="7" fillId="3" borderId="11" xfId="7" applyBorder="1" applyAlignment="1">
      <alignment horizontal="center" vertical="center" textRotation="90" wrapText="1"/>
    </xf>
    <xf numFmtId="0" fontId="6" fillId="2" borderId="12" xfId="6" applyBorder="1" applyAlignment="1">
      <alignment horizontal="center" vertical="center" textRotation="90"/>
    </xf>
    <xf numFmtId="0" fontId="6" fillId="2" borderId="13" xfId="6" applyBorder="1" applyAlignment="1">
      <alignment horizontal="center" vertical="center" textRotation="90"/>
    </xf>
    <xf numFmtId="0" fontId="6" fillId="2" borderId="11" xfId="6" applyBorder="1" applyAlignment="1">
      <alignment horizontal="center" vertical="center" textRotation="90"/>
    </xf>
    <xf numFmtId="0" fontId="6" fillId="2" borderId="12" xfId="6" applyBorder="1" applyAlignment="1">
      <alignment horizontal="center" vertical="center" textRotation="90" wrapText="1"/>
    </xf>
    <xf numFmtId="0" fontId="6" fillId="2" borderId="13" xfId="6" applyBorder="1" applyAlignment="1">
      <alignment horizontal="center" vertical="center" textRotation="90" wrapText="1"/>
    </xf>
    <xf numFmtId="0" fontId="6" fillId="2" borderId="11" xfId="6" applyBorder="1" applyAlignment="1">
      <alignment horizontal="center" vertical="center" textRotation="90"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AD1D2-7905-4FA1-9902-36512B876540}">
  <dimension ref="A1:L66"/>
  <sheetViews>
    <sheetView tabSelected="1" workbookViewId="0">
      <pane xSplit="3" ySplit="1" topLeftCell="G2" activePane="bottomRight" state="frozen"/>
      <selection pane="topRight" activeCell="D1" sqref="D1"/>
      <selection pane="bottomLeft" activeCell="A2" sqref="A2"/>
      <selection pane="bottomRight" activeCell="J2" sqref="J2"/>
    </sheetView>
  </sheetViews>
  <sheetFormatPr defaultRowHeight="15.75" x14ac:dyDescent="0.25"/>
  <cols>
    <col min="1" max="1" width="6.7109375" bestFit="1" customWidth="1"/>
    <col min="2" max="2" width="17" bestFit="1" customWidth="1"/>
    <col min="3" max="3" width="74.28515625" style="17" customWidth="1"/>
    <col min="4" max="4" width="51.140625" customWidth="1"/>
    <col min="5" max="5" width="33.5703125" style="13" customWidth="1"/>
    <col min="6" max="6" width="29.5703125" style="11" customWidth="1"/>
    <col min="7" max="7" width="42.28515625" customWidth="1"/>
    <col min="8" max="8" width="46.5703125" style="2" customWidth="1"/>
    <col min="9" max="9" width="30.7109375" customWidth="1"/>
    <col min="10" max="10" width="16.140625" customWidth="1"/>
    <col min="11" max="11" width="35.42578125" customWidth="1"/>
    <col min="12" max="12" width="21.140625" customWidth="1"/>
  </cols>
  <sheetData>
    <row r="1" spans="1:12" ht="90" x14ac:dyDescent="0.25">
      <c r="A1" s="6" t="s">
        <v>0</v>
      </c>
      <c r="B1" s="6" t="s">
        <v>1</v>
      </c>
      <c r="C1" s="15" t="s">
        <v>2</v>
      </c>
      <c r="D1" s="6" t="s">
        <v>3</v>
      </c>
      <c r="E1" s="6" t="s">
        <v>4</v>
      </c>
      <c r="F1" s="6" t="s">
        <v>5</v>
      </c>
      <c r="G1" s="6" t="s">
        <v>6</v>
      </c>
      <c r="H1" s="9" t="s">
        <v>7</v>
      </c>
      <c r="I1" s="9" t="s">
        <v>8</v>
      </c>
      <c r="J1" s="9" t="s">
        <v>9</v>
      </c>
      <c r="K1" s="9" t="s">
        <v>10</v>
      </c>
      <c r="L1" s="9" t="s">
        <v>11</v>
      </c>
    </row>
    <row r="2" spans="1:12" ht="157.5" x14ac:dyDescent="0.25">
      <c r="A2" s="4">
        <v>1</v>
      </c>
      <c r="B2" s="19" t="s">
        <v>12</v>
      </c>
      <c r="C2" s="16" t="s">
        <v>13</v>
      </c>
      <c r="D2" s="5" t="s">
        <v>14</v>
      </c>
      <c r="E2" s="12" t="s">
        <v>15</v>
      </c>
      <c r="F2" s="10" t="s">
        <v>16</v>
      </c>
      <c r="G2" s="7" t="str">
        <f>HYPERLINK("https://www.understandingsociety.ac.uk/documentation/mainstage/variables/?s=ethclose&amp;post_type=variable_mainstage&amp;submit=Search","ethclose")</f>
        <v>ethclose</v>
      </c>
      <c r="H2" s="3"/>
      <c r="I2" s="1"/>
      <c r="J2" s="1"/>
      <c r="K2" s="1"/>
      <c r="L2" s="1"/>
    </row>
    <row r="3" spans="1:12" ht="102.75" customHeight="1" x14ac:dyDescent="0.25">
      <c r="A3" s="4">
        <v>2</v>
      </c>
      <c r="B3" s="20"/>
      <c r="C3" s="16" t="s">
        <v>17</v>
      </c>
      <c r="D3" s="5" t="s">
        <v>18</v>
      </c>
      <c r="E3" s="12" t="s">
        <v>19</v>
      </c>
      <c r="F3" s="10" t="s">
        <v>16</v>
      </c>
      <c r="G3" s="7" t="str">
        <f>HYPERLINK("https://www.understandingsociety.ac.uk/documentation/mainstage/variables/?s=ethid&amp;post_type=variable_mainstage&amp;submit=Search","ethid")</f>
        <v>ethid</v>
      </c>
      <c r="H3" s="3"/>
      <c r="I3" s="1"/>
      <c r="J3" s="1"/>
      <c r="K3" s="1"/>
      <c r="L3" s="1"/>
    </row>
    <row r="4" spans="1:12" ht="94.5" x14ac:dyDescent="0.25">
      <c r="A4" s="4">
        <v>3</v>
      </c>
      <c r="B4" s="20"/>
      <c r="C4" s="16" t="s">
        <v>20</v>
      </c>
      <c r="D4" s="5" t="s">
        <v>21</v>
      </c>
      <c r="E4" s="12" t="s">
        <v>22</v>
      </c>
      <c r="F4" s="10" t="s">
        <v>16</v>
      </c>
      <c r="G4" s="7" t="str">
        <f>HYPERLINK("https://www.understandingsociety.ac.uk/documentation/mainstage/variables/?s=pride&amp;post_type=variable_mainstage&amp;submit=Search", "pride")</f>
        <v>pride</v>
      </c>
      <c r="H4" s="3"/>
      <c r="I4" s="1"/>
      <c r="J4" s="1"/>
      <c r="K4" s="1"/>
      <c r="L4" s="1"/>
    </row>
    <row r="5" spans="1:12" ht="63" x14ac:dyDescent="0.25">
      <c r="A5" s="4">
        <v>4</v>
      </c>
      <c r="B5" s="21"/>
      <c r="C5" s="16" t="s">
        <v>23</v>
      </c>
      <c r="D5" s="5" t="s">
        <v>24</v>
      </c>
      <c r="E5" s="12" t="s">
        <v>25</v>
      </c>
      <c r="F5" s="10" t="s">
        <v>16</v>
      </c>
      <c r="G5" s="7" t="str">
        <f>HYPERLINK("https://www.understandingsociety.ac.uk/documentation/mainstage/variables/?s=Eats+food+from&amp;post_type=variable_mainstage&amp;submit=Search", "food")</f>
        <v>food</v>
      </c>
      <c r="H5" s="3"/>
      <c r="I5" s="1"/>
      <c r="J5" s="1"/>
      <c r="K5" s="1"/>
      <c r="L5" s="1"/>
    </row>
    <row r="6" spans="1:12" ht="110.25" x14ac:dyDescent="0.25">
      <c r="A6" s="4">
        <v>5</v>
      </c>
      <c r="B6" s="25" t="s">
        <v>26</v>
      </c>
      <c r="C6" s="16" t="s">
        <v>27</v>
      </c>
      <c r="D6" s="5" t="s">
        <v>28</v>
      </c>
      <c r="E6" s="12" t="s">
        <v>29</v>
      </c>
      <c r="F6" s="10" t="s">
        <v>30</v>
      </c>
      <c r="G6" s="7" t="str">
        <f>HYPERLINK("https://www.understandingsociety.ac.uk/documentation/mainstage/variables/?s=religion%20affects&amp;post_type=variable_mainstage&amp;submit=Search&amp;wpsolr_fq%5B0%5D=index_term_str%3AReligion&amp;wpsolr_sort=sort_by_relevancy_desc", "Religious Practice")</f>
        <v>Religious Practice</v>
      </c>
      <c r="H6" s="3"/>
      <c r="I6" s="1"/>
      <c r="J6" s="1"/>
      <c r="K6" s="1"/>
      <c r="L6" s="1"/>
    </row>
    <row r="7" spans="1:12" ht="173.25" x14ac:dyDescent="0.25">
      <c r="A7" s="4">
        <v>6</v>
      </c>
      <c r="B7" s="26"/>
      <c r="C7" s="16" t="s">
        <v>31</v>
      </c>
      <c r="D7" s="5" t="s">
        <v>32</v>
      </c>
      <c r="E7" s="12" t="s">
        <v>33</v>
      </c>
      <c r="F7" s="10" t="s">
        <v>30</v>
      </c>
      <c r="G7" s="7" t="str">
        <f>HYPERLINK("https://www.understandingsociety.ac.uk/documentation/mainstage/variables/?s=rljoby&amp;post_type=variable_mainstage&amp;submit=Search", "rljoby")</f>
        <v>rljoby</v>
      </c>
      <c r="H7" s="3"/>
      <c r="I7" s="1"/>
      <c r="J7" s="1"/>
      <c r="K7" s="1"/>
      <c r="L7" s="1"/>
    </row>
    <row r="8" spans="1:12" ht="48.75" customHeight="1" x14ac:dyDescent="0.25">
      <c r="A8" s="4">
        <v>7</v>
      </c>
      <c r="B8" s="27"/>
      <c r="C8" s="16" t="s">
        <v>34</v>
      </c>
      <c r="D8" s="5" t="s">
        <v>35</v>
      </c>
      <c r="E8" s="12" t="s">
        <v>36</v>
      </c>
      <c r="F8" s="10" t="s">
        <v>37</v>
      </c>
      <c r="G8" s="7" t="str">
        <f>HYPERLINK("https://www.understandingsociety.ac.uk/documentation/mainstage/variables/prayfreq/", "prayfreq")</f>
        <v>prayfreq</v>
      </c>
      <c r="H8" s="3"/>
      <c r="I8" s="1"/>
      <c r="J8" s="1"/>
      <c r="K8" s="1"/>
      <c r="L8" s="1"/>
    </row>
    <row r="9" spans="1:12" x14ac:dyDescent="0.25">
      <c r="A9" s="4">
        <v>8</v>
      </c>
      <c r="B9" s="22" t="s">
        <v>38</v>
      </c>
      <c r="C9" s="16" t="s">
        <v>39</v>
      </c>
      <c r="D9" s="5" t="s">
        <v>40</v>
      </c>
      <c r="E9" s="12" t="s">
        <v>41</v>
      </c>
      <c r="F9" s="10" t="s">
        <v>42</v>
      </c>
      <c r="G9" s="7" t="str">
        <f>HYPERLINK("https://www.understandingsociety.ac.uk/documentation/mainstage/variables/majcb/", "majcb")</f>
        <v>majcb</v>
      </c>
      <c r="H9" s="3"/>
      <c r="I9" s="1"/>
      <c r="J9" s="1"/>
      <c r="K9" s="1"/>
      <c r="L9" s="1"/>
    </row>
    <row r="10" spans="1:12" x14ac:dyDescent="0.25">
      <c r="A10" s="4">
        <v>9</v>
      </c>
      <c r="B10" s="23"/>
      <c r="C10" s="16" t="s">
        <v>43</v>
      </c>
      <c r="D10" s="5" t="s">
        <v>40</v>
      </c>
      <c r="E10" s="12" t="s">
        <v>44</v>
      </c>
      <c r="F10" s="10" t="s">
        <v>42</v>
      </c>
      <c r="G10" s="7" t="str">
        <f>HYPERLINK("https://www.understandingsociety.ac.uk/documentation/mainstage/variables/pajcb/", "pajcb")</f>
        <v>pajcb</v>
      </c>
      <c r="H10" s="3"/>
      <c r="I10" s="1"/>
      <c r="J10" s="1"/>
      <c r="K10" s="1"/>
      <c r="L10" s="1"/>
    </row>
    <row r="11" spans="1:12" x14ac:dyDescent="0.25">
      <c r="A11" s="4">
        <v>10</v>
      </c>
      <c r="B11" s="23"/>
      <c r="C11" s="16" t="s">
        <v>45</v>
      </c>
      <c r="D11" s="5" t="s">
        <v>46</v>
      </c>
      <c r="E11" s="12" t="s">
        <v>47</v>
      </c>
      <c r="F11" s="10" t="s">
        <v>48</v>
      </c>
      <c r="G11" s="7" t="str">
        <f>HYPERLINK("https://www.understandingsociety.ac.uk/documentation/mainstage/variables/mayruk/", "mayruk")</f>
        <v>mayruk</v>
      </c>
      <c r="H11" s="3"/>
      <c r="I11" s="1"/>
      <c r="J11" s="1"/>
      <c r="K11" s="1"/>
      <c r="L11" s="1"/>
    </row>
    <row r="12" spans="1:12" x14ac:dyDescent="0.25">
      <c r="A12" s="4">
        <v>11</v>
      </c>
      <c r="B12" s="23"/>
      <c r="C12" s="16" t="s">
        <v>49</v>
      </c>
      <c r="D12" s="5" t="s">
        <v>50</v>
      </c>
      <c r="E12" s="12" t="s">
        <v>51</v>
      </c>
      <c r="F12" s="10" t="s">
        <v>48</v>
      </c>
      <c r="G12" s="7" t="str">
        <f>HYPERLINK("https://www.understandingsociety.ac.uk/documentation/mainstage/variables/payruk/", "payruk")</f>
        <v>payruk</v>
      </c>
      <c r="H12" s="3"/>
      <c r="I12" s="1"/>
      <c r="J12" s="1"/>
      <c r="K12" s="1"/>
      <c r="L12" s="1"/>
    </row>
    <row r="13" spans="1:12" ht="31.5" x14ac:dyDescent="0.25">
      <c r="A13" s="4">
        <v>12</v>
      </c>
      <c r="B13" s="23"/>
      <c r="C13" s="16" t="s">
        <v>52</v>
      </c>
      <c r="D13" s="5" t="s">
        <v>53</v>
      </c>
      <c r="E13" s="12" t="s">
        <v>54</v>
      </c>
      <c r="F13" s="10" t="s">
        <v>42</v>
      </c>
      <c r="G13" s="7" t="str">
        <f>HYPERLINK("https://www.understandingsociety.ac.uk/documentation/mainstage/variables/majuk/", "majuk")</f>
        <v>majuk</v>
      </c>
      <c r="H13" s="3"/>
      <c r="I13" s="1"/>
      <c r="K13" s="1"/>
      <c r="L13" s="1"/>
    </row>
    <row r="14" spans="1:12" ht="31.5" x14ac:dyDescent="0.25">
      <c r="A14" s="4">
        <v>13</v>
      </c>
      <c r="B14" s="23"/>
      <c r="C14" s="16" t="s">
        <v>55</v>
      </c>
      <c r="D14" s="5" t="s">
        <v>53</v>
      </c>
      <c r="E14" s="12" t="s">
        <v>56</v>
      </c>
      <c r="F14" s="10" t="s">
        <v>42</v>
      </c>
      <c r="G14" s="7" t="str">
        <f>HYPERLINK("https://www.understandingsociety.ac.uk/documentation/mainstage/variables/pajuk/", "pajuk")</f>
        <v>pajuk</v>
      </c>
      <c r="H14" s="3"/>
      <c r="I14" s="1"/>
      <c r="J14" s="1"/>
      <c r="K14" s="1"/>
      <c r="L14" s="1"/>
    </row>
    <row r="15" spans="1:12" x14ac:dyDescent="0.25">
      <c r="A15" s="4">
        <v>14</v>
      </c>
      <c r="B15" s="23"/>
      <c r="C15" s="16" t="s">
        <v>57</v>
      </c>
      <c r="D15" s="5" t="s">
        <v>40</v>
      </c>
      <c r="E15" s="12" t="s">
        <v>58</v>
      </c>
      <c r="F15" s="10" t="s">
        <v>42</v>
      </c>
      <c r="G15" s="7" t="str">
        <f>HYPERLINK("https://www.understandingsociety.ac.uk/documentation/mainstage/variables/majukevr/", "majukevr")</f>
        <v>majukevr</v>
      </c>
      <c r="H15" s="3"/>
      <c r="I15" s="1"/>
      <c r="J15" s="1"/>
      <c r="K15" s="1"/>
      <c r="L15" s="1"/>
    </row>
    <row r="16" spans="1:12" x14ac:dyDescent="0.25">
      <c r="A16" s="4">
        <v>15</v>
      </c>
      <c r="B16" s="24"/>
      <c r="C16" s="16" t="s">
        <v>59</v>
      </c>
      <c r="D16" s="5" t="s">
        <v>40</v>
      </c>
      <c r="E16" s="12" t="s">
        <v>60</v>
      </c>
      <c r="F16" s="10" t="s">
        <v>42</v>
      </c>
      <c r="G16" s="7" t="str">
        <f>HYPERLINK("https://www.understandingsociety.ac.uk/documentation/mainstage/variables/pajukevr/", "pajukevr")</f>
        <v>pajukevr</v>
      </c>
      <c r="H16" s="3"/>
      <c r="I16" s="1"/>
      <c r="J16" s="1"/>
      <c r="K16" s="1"/>
      <c r="L16" s="1"/>
    </row>
    <row r="17" spans="1:12" x14ac:dyDescent="0.25">
      <c r="A17" s="4">
        <v>16</v>
      </c>
      <c r="B17" s="25" t="s">
        <v>61</v>
      </c>
      <c r="C17" s="16" t="s">
        <v>62</v>
      </c>
      <c r="D17" s="5" t="s">
        <v>40</v>
      </c>
      <c r="E17" s="12" t="s">
        <v>63</v>
      </c>
      <c r="F17" s="10" t="s">
        <v>64</v>
      </c>
      <c r="G17" s="7" t="str">
        <f>HYPERLINK("https://www.understandingsociety.ac.uk/documentation/mainstage/variables/mabroad/", "mabroad")</f>
        <v>mabroad</v>
      </c>
      <c r="H17" s="3"/>
      <c r="I17" s="1"/>
      <c r="J17" s="1"/>
      <c r="K17" s="1"/>
      <c r="L17" s="1"/>
    </row>
    <row r="18" spans="1:12" x14ac:dyDescent="0.25">
      <c r="A18" s="4">
        <v>17</v>
      </c>
      <c r="B18" s="26"/>
      <c r="C18" s="16" t="s">
        <v>65</v>
      </c>
      <c r="D18" s="5" t="s">
        <v>66</v>
      </c>
      <c r="E18" s="12" t="s">
        <v>67</v>
      </c>
      <c r="F18" s="10" t="s">
        <v>64</v>
      </c>
      <c r="G18" s="7" t="str">
        <f>HYPERLINK("https://www.understandingsociety.ac.uk/documentation/mainstage/variables/mnabroad/", "mnabroad")</f>
        <v>mnabroad</v>
      </c>
      <c r="H18" s="3"/>
      <c r="I18" s="1"/>
      <c r="J18" s="1"/>
      <c r="K18" s="1"/>
      <c r="L18" s="1"/>
    </row>
    <row r="19" spans="1:12" x14ac:dyDescent="0.25">
      <c r="A19" s="4">
        <v>18</v>
      </c>
      <c r="B19" s="26"/>
      <c r="C19" s="16" t="s">
        <v>68</v>
      </c>
      <c r="D19" s="5" t="s">
        <v>69</v>
      </c>
      <c r="E19" s="12" t="s">
        <v>70</v>
      </c>
      <c r="F19" s="10" t="s">
        <v>64</v>
      </c>
      <c r="G19" s="7" t="str">
        <f>HYPERLINK("https://www.understandingsociety.ac.uk/documentation/mainstage/variables/?s=mabroadc&amp;post_type=variable_mainstage&amp;submit=Search", "mabroadc")</f>
        <v>mabroadc</v>
      </c>
      <c r="H19" s="8"/>
      <c r="I19" s="1"/>
      <c r="J19" s="1"/>
      <c r="K19" s="1"/>
      <c r="L19" s="1"/>
    </row>
    <row r="20" spans="1:12" ht="31.5" x14ac:dyDescent="0.25">
      <c r="A20" s="4">
        <v>19</v>
      </c>
      <c r="B20" s="26"/>
      <c r="C20" s="16" t="s">
        <v>71</v>
      </c>
      <c r="D20" s="5" t="s">
        <v>72</v>
      </c>
      <c r="E20" s="12" t="s">
        <v>73</v>
      </c>
      <c r="F20" s="10" t="s">
        <v>64</v>
      </c>
      <c r="G20" s="7" t="str">
        <f>HYPERLINK("https://www.understandingsociety.ac.uk/documentation/mainstage/variables/mindirect/", "mindirect")</f>
        <v>mindirect</v>
      </c>
      <c r="H20" s="3"/>
      <c r="I20" s="1"/>
      <c r="J20" s="1"/>
      <c r="K20" s="1"/>
      <c r="L20" s="1"/>
    </row>
    <row r="21" spans="1:12" ht="31.5" x14ac:dyDescent="0.25">
      <c r="A21" s="4">
        <v>20</v>
      </c>
      <c r="B21" s="26"/>
      <c r="C21" s="16" t="s">
        <v>74</v>
      </c>
      <c r="D21" s="5" t="s">
        <v>66</v>
      </c>
      <c r="E21" s="12" t="s">
        <v>75</v>
      </c>
      <c r="F21" s="10" t="s">
        <v>64</v>
      </c>
      <c r="G21" s="7" t="str">
        <f>HYPERLINK("https://www.understandingsociety.ac.uk/documentation/mainstage/variables/mnotherc/", "mnotherc")</f>
        <v>mnotherc</v>
      </c>
      <c r="H21" s="3"/>
      <c r="I21" s="1"/>
      <c r="J21" s="1"/>
      <c r="K21" s="1"/>
      <c r="L21" s="1"/>
    </row>
    <row r="22" spans="1:12" ht="31.5" x14ac:dyDescent="0.25">
      <c r="A22" s="4">
        <v>21</v>
      </c>
      <c r="B22" s="26"/>
      <c r="C22" s="16" t="s">
        <v>76</v>
      </c>
      <c r="D22" s="5" t="s">
        <v>77</v>
      </c>
      <c r="E22" s="12" t="s">
        <v>78</v>
      </c>
      <c r="F22" s="10" t="s">
        <v>64</v>
      </c>
      <c r="G22" s="7" t="str">
        <f>HYPERLINK("https://www.understandingsociety.ac.uk/documentation/mainstage/variables/mindirectc_all5/", "mindirectc")</f>
        <v>mindirectc</v>
      </c>
      <c r="H22" s="8"/>
      <c r="I22" s="1"/>
      <c r="J22" s="1"/>
      <c r="K22" s="1"/>
      <c r="L22" s="1"/>
    </row>
    <row r="23" spans="1:12" ht="31.5" x14ac:dyDescent="0.25">
      <c r="A23" s="4">
        <v>22</v>
      </c>
      <c r="B23" s="26"/>
      <c r="C23" s="16" t="s">
        <v>79</v>
      </c>
      <c r="D23" s="5" t="s">
        <v>40</v>
      </c>
      <c r="E23" s="12" t="s">
        <v>80</v>
      </c>
      <c r="F23" s="10" t="s">
        <v>64</v>
      </c>
      <c r="G23" s="7" t="str">
        <f>HYPERLINK("https://www.understandingsociety.ac.uk/documentation/mainstage/variables/mreturned/", "mreturned")</f>
        <v>mreturned</v>
      </c>
      <c r="H23" s="3"/>
      <c r="I23" s="1"/>
      <c r="J23" s="1"/>
      <c r="K23" s="1"/>
      <c r="L23" s="1"/>
    </row>
    <row r="24" spans="1:12" ht="31.5" x14ac:dyDescent="0.25">
      <c r="A24" s="4">
        <v>23</v>
      </c>
      <c r="B24" s="26"/>
      <c r="C24" s="16" t="s">
        <v>81</v>
      </c>
      <c r="D24" s="5" t="s">
        <v>40</v>
      </c>
      <c r="E24" s="12" t="s">
        <v>82</v>
      </c>
      <c r="F24" s="10" t="s">
        <v>64</v>
      </c>
      <c r="G24" s="7" t="str">
        <f>HYPERLINK("https://www.understandingsociety.ac.uk/documentation/mainstage/variables/mlived/", "mlived")</f>
        <v>mlived</v>
      </c>
      <c r="H24" s="3"/>
      <c r="I24" s="1"/>
      <c r="J24" s="1"/>
      <c r="K24" s="1"/>
      <c r="L24" s="1"/>
    </row>
    <row r="25" spans="1:12" x14ac:dyDescent="0.25">
      <c r="A25" s="4">
        <v>24</v>
      </c>
      <c r="B25" s="26"/>
      <c r="C25" s="16" t="s">
        <v>83</v>
      </c>
      <c r="D25" s="5" t="s">
        <v>66</v>
      </c>
      <c r="E25" s="12" t="s">
        <v>84</v>
      </c>
      <c r="F25" s="10" t="s">
        <v>64</v>
      </c>
      <c r="G25" s="7" t="str">
        <f>HYPERLINK("https://www.understandingsociety.ac.uk/documentation/mainstage/variables/mnlived/", "mnlived")</f>
        <v>mnlived</v>
      </c>
      <c r="H25" s="3"/>
      <c r="I25" s="1"/>
      <c r="J25" s="1"/>
      <c r="K25" s="1"/>
      <c r="L25" s="1"/>
    </row>
    <row r="26" spans="1:12" ht="31.5" x14ac:dyDescent="0.25">
      <c r="A26" s="4">
        <v>25</v>
      </c>
      <c r="B26" s="26"/>
      <c r="C26" s="16" t="s">
        <v>85</v>
      </c>
      <c r="D26" s="5" t="s">
        <v>69</v>
      </c>
      <c r="E26" s="12" t="s">
        <v>86</v>
      </c>
      <c r="F26" s="10" t="s">
        <v>64</v>
      </c>
      <c r="G26" s="7" t="str">
        <f>HYPERLINK("https://www.understandingsociety.ac.uk/documentation/mainstage/variables/?s=mlivedc&amp;post_type=variable_mainstage&amp;submit=Search", "mlivedc")</f>
        <v>mlivedc</v>
      </c>
      <c r="H26" s="8"/>
      <c r="I26" s="1"/>
      <c r="J26" s="1"/>
      <c r="K26" s="1"/>
      <c r="L26" s="1"/>
    </row>
    <row r="27" spans="1:12" ht="31.5" x14ac:dyDescent="0.25">
      <c r="A27" s="4">
        <v>26</v>
      </c>
      <c r="B27" s="26"/>
      <c r="C27" s="16" t="s">
        <v>87</v>
      </c>
      <c r="D27" s="5" t="s">
        <v>66</v>
      </c>
      <c r="E27" s="12" t="s">
        <v>88</v>
      </c>
      <c r="F27" s="10" t="s">
        <v>64</v>
      </c>
      <c r="G27" s="7" t="str">
        <f>HYPERLINK("https://www.understandingsociety.ac.uk/documentation/mainstage/variables/mnmoves/", "mnmoves")</f>
        <v>mnmoves</v>
      </c>
      <c r="H27" s="3"/>
      <c r="I27" s="1"/>
      <c r="J27" s="1"/>
      <c r="K27" s="1"/>
      <c r="L27" s="1"/>
    </row>
    <row r="28" spans="1:12" ht="31.5" x14ac:dyDescent="0.25">
      <c r="A28" s="4">
        <v>27</v>
      </c>
      <c r="B28" s="26"/>
      <c r="C28" s="16" t="s">
        <v>89</v>
      </c>
      <c r="D28" s="5" t="s">
        <v>90</v>
      </c>
      <c r="E28" s="12" t="s">
        <v>91</v>
      </c>
      <c r="F28" s="10" t="s">
        <v>64</v>
      </c>
      <c r="G28" s="7" t="str">
        <f>HYPERLINK("https://www.understandingsociety.ac.uk/documentation/mainstage/variables/mlivedist/", "mlivedist")</f>
        <v>mlivedist</v>
      </c>
      <c r="H28" s="3"/>
      <c r="I28" s="1"/>
      <c r="J28" s="1"/>
      <c r="K28" s="1"/>
      <c r="L28" s="1"/>
    </row>
    <row r="29" spans="1:12" ht="31.5" x14ac:dyDescent="0.25">
      <c r="A29" s="4">
        <v>28</v>
      </c>
      <c r="B29" s="26"/>
      <c r="C29" s="16" t="s">
        <v>92</v>
      </c>
      <c r="D29" s="5" t="s">
        <v>40</v>
      </c>
      <c r="E29" s="12" t="s">
        <v>93</v>
      </c>
      <c r="F29" s="10" t="s">
        <v>64</v>
      </c>
      <c r="G29" s="7" t="str">
        <f>HYPERLINK("https://www.understandingsociety.ac.uk/documentation/mainstage/variables/mlivedist5/", "mlivedist5")</f>
        <v>mlivedist5</v>
      </c>
      <c r="H29" s="3"/>
      <c r="I29" s="1"/>
      <c r="J29" s="1"/>
      <c r="K29" s="1"/>
      <c r="L29" s="1"/>
    </row>
    <row r="30" spans="1:12" ht="30" x14ac:dyDescent="0.25">
      <c r="A30" s="4">
        <v>29</v>
      </c>
      <c r="B30" s="26"/>
      <c r="C30" s="16" t="s">
        <v>94</v>
      </c>
      <c r="D30" s="5" t="s">
        <v>95</v>
      </c>
      <c r="E30" s="12" t="s">
        <v>96</v>
      </c>
      <c r="F30" s="10" t="s">
        <v>64</v>
      </c>
      <c r="G30" s="7" t="str">
        <f>HYPERLINK("https://www.understandingsociety.ac.uk/documentation/mainstage/variables/mlivedistf/", "mlivedistf")</f>
        <v>mlivedistf</v>
      </c>
      <c r="H30" s="3"/>
      <c r="I30" s="1"/>
      <c r="J30" s="1"/>
      <c r="K30" s="1"/>
      <c r="L30" s="1"/>
    </row>
    <row r="31" spans="1:12" ht="75" x14ac:dyDescent="0.25">
      <c r="A31" s="4">
        <v>30</v>
      </c>
      <c r="B31" s="26"/>
      <c r="C31" s="16" t="s">
        <v>97</v>
      </c>
      <c r="D31" s="5" t="s">
        <v>98</v>
      </c>
      <c r="E31" s="12" t="s">
        <v>99</v>
      </c>
      <c r="F31" s="10" t="s">
        <v>100</v>
      </c>
      <c r="G31" s="7" t="str">
        <f>HYPERLINK("https://www.understandingsociety.ac.uk/documentation/mainstage/variables/mintent/", "mintent")</f>
        <v>mintent</v>
      </c>
      <c r="H31" s="3"/>
      <c r="I31" s="1"/>
      <c r="J31" s="1"/>
      <c r="K31" s="1"/>
      <c r="L31" s="1"/>
    </row>
    <row r="32" spans="1:12" ht="31.5" x14ac:dyDescent="0.25">
      <c r="A32" s="4">
        <v>31</v>
      </c>
      <c r="B32" s="26"/>
      <c r="C32" s="16" t="s">
        <v>101</v>
      </c>
      <c r="D32" s="5" t="s">
        <v>102</v>
      </c>
      <c r="E32" s="12" t="s">
        <v>103</v>
      </c>
      <c r="F32" s="10" t="s">
        <v>100</v>
      </c>
      <c r="G32" s="7" t="str">
        <f>HYPERLINK("https://www.understandingsociety.ac.uk/documentation/mainstage/variables/mintwhen/", "mintwhen")</f>
        <v>mintwhen</v>
      </c>
      <c r="H32" s="3"/>
      <c r="I32" s="1"/>
      <c r="J32" s="1"/>
      <c r="K32" s="1"/>
      <c r="L32" s="1"/>
    </row>
    <row r="33" spans="1:12" ht="110.25" x14ac:dyDescent="0.25">
      <c r="A33" s="4">
        <v>32</v>
      </c>
      <c r="B33" s="26"/>
      <c r="C33" s="16" t="s">
        <v>104</v>
      </c>
      <c r="D33" s="5" t="s">
        <v>105</v>
      </c>
      <c r="E33" s="12" t="s">
        <v>106</v>
      </c>
      <c r="F33" s="10" t="s">
        <v>107</v>
      </c>
      <c r="G33" s="7" t="str">
        <f>HYPERLINK("https://www.understandingsociety.ac.uk/documentation/mainstage/variables/?s=mreason&amp;post_type=variable_mainstage&amp;submit=Search", "mreason1-7")</f>
        <v>mreason1-7</v>
      </c>
      <c r="H33" s="3"/>
      <c r="I33" s="1"/>
      <c r="J33" s="1"/>
      <c r="K33" s="1"/>
      <c r="L33" s="1"/>
    </row>
    <row r="34" spans="1:12" x14ac:dyDescent="0.25">
      <c r="A34" s="4">
        <v>33</v>
      </c>
      <c r="B34" s="26"/>
      <c r="C34" s="16" t="s">
        <v>108</v>
      </c>
      <c r="D34" s="5" t="s">
        <v>40</v>
      </c>
      <c r="E34" s="12" t="s">
        <v>109</v>
      </c>
      <c r="F34" s="10" t="s">
        <v>42</v>
      </c>
      <c r="G34" s="7" t="str">
        <f>HYPERLINK("https://www.understandingsociety.ac.uk/documentation/mainstage/variables/indeflv/", "indeflv")</f>
        <v>indeflv</v>
      </c>
      <c r="H34" s="3"/>
      <c r="I34" s="1"/>
      <c r="J34" s="1"/>
      <c r="K34" s="1"/>
      <c r="L34" s="1"/>
    </row>
    <row r="35" spans="1:12" x14ac:dyDescent="0.25">
      <c r="A35" s="4">
        <v>34</v>
      </c>
      <c r="B35" s="26"/>
      <c r="C35" s="16" t="s">
        <v>110</v>
      </c>
      <c r="D35" s="5" t="s">
        <v>40</v>
      </c>
      <c r="E35" s="12" t="s">
        <v>111</v>
      </c>
      <c r="F35" s="10" t="s">
        <v>42</v>
      </c>
      <c r="G35" s="7" t="str">
        <f>HYPERLINK("https://www.understandingsociety.ac.uk/documentation/mainstage/variables/intendukc/", "intendukc")</f>
        <v>intendukc</v>
      </c>
      <c r="H35" s="3"/>
      <c r="I35" s="1"/>
      <c r="J35" s="1"/>
      <c r="K35" s="1"/>
      <c r="L35" s="1"/>
    </row>
    <row r="36" spans="1:12" x14ac:dyDescent="0.25">
      <c r="A36" s="4">
        <v>35</v>
      </c>
      <c r="B36" s="26"/>
      <c r="C36" s="16" t="s">
        <v>112</v>
      </c>
      <c r="D36" s="5" t="s">
        <v>113</v>
      </c>
      <c r="E36" s="12" t="s">
        <v>114</v>
      </c>
      <c r="F36" s="10" t="s">
        <v>42</v>
      </c>
      <c r="G36" s="7" t="str">
        <f>HYPERLINK("https://www.understandingsociety.ac.uk/documentation/mainstage/variables/citznwhen/", "citznwhen")</f>
        <v>citznwhen</v>
      </c>
      <c r="H36" s="3"/>
      <c r="I36" s="1"/>
      <c r="J36" s="1"/>
      <c r="K36" s="1"/>
      <c r="L36" s="1"/>
    </row>
    <row r="37" spans="1:12" x14ac:dyDescent="0.25">
      <c r="A37" s="4">
        <v>36</v>
      </c>
      <c r="B37" s="26"/>
      <c r="C37" s="16" t="s">
        <v>115</v>
      </c>
      <c r="D37" s="5" t="s">
        <v>40</v>
      </c>
      <c r="E37" s="12" t="s">
        <v>116</v>
      </c>
      <c r="F37" s="10" t="s">
        <v>117</v>
      </c>
      <c r="G37" s="7" t="str">
        <f>HYPERLINK("https://www.understandingsociety.ac.uk/documentation/mainstage/variables/qfvocnonuk/", "qfvocnonuk")</f>
        <v>qfvocnonuk</v>
      </c>
      <c r="H37" s="3"/>
      <c r="I37" s="1"/>
      <c r="J37" s="1"/>
      <c r="K37" s="1"/>
      <c r="L37" s="1"/>
    </row>
    <row r="38" spans="1:12" x14ac:dyDescent="0.25">
      <c r="A38" s="4">
        <v>37</v>
      </c>
      <c r="B38" s="26"/>
      <c r="C38" s="16" t="s">
        <v>118</v>
      </c>
      <c r="D38" s="5" t="s">
        <v>119</v>
      </c>
      <c r="E38" s="12" t="s">
        <v>120</v>
      </c>
      <c r="F38" s="10" t="s">
        <v>117</v>
      </c>
      <c r="G38" s="7" t="str">
        <f>HYPERLINK("https://www.understandingsociety.ac.uk/documentation/mainstage/variables/qfvocuk/", "qfvocuk")</f>
        <v>qfvocuk</v>
      </c>
      <c r="H38" s="3"/>
      <c r="I38" s="1"/>
      <c r="J38" s="1"/>
      <c r="K38" s="1"/>
      <c r="L38" s="1"/>
    </row>
    <row r="39" spans="1:12" x14ac:dyDescent="0.25">
      <c r="A39" s="4">
        <v>38</v>
      </c>
      <c r="B39" s="27"/>
      <c r="C39" s="16" t="s">
        <v>121</v>
      </c>
      <c r="D39" s="5" t="s">
        <v>122</v>
      </c>
      <c r="E39" s="12" t="s">
        <v>123</v>
      </c>
      <c r="F39" s="10" t="s">
        <v>117</v>
      </c>
      <c r="G39" s="7" t="str">
        <f>HYPERLINK("https://www.understandingsociety.ac.uk/documentation/mainstage/variables/cntryqual/", "cntryqual")</f>
        <v>cntryqual</v>
      </c>
      <c r="H39" s="3"/>
      <c r="I39" s="1"/>
      <c r="J39" s="1"/>
      <c r="K39" s="1"/>
      <c r="L39" s="1"/>
    </row>
    <row r="40" spans="1:12" ht="78.75" x14ac:dyDescent="0.25">
      <c r="A40" s="4">
        <v>39</v>
      </c>
      <c r="B40" s="19" t="s">
        <v>124</v>
      </c>
      <c r="C40" s="16" t="s">
        <v>125</v>
      </c>
      <c r="D40" s="5" t="s">
        <v>105</v>
      </c>
      <c r="E40" s="12" t="s">
        <v>126</v>
      </c>
      <c r="F40" s="10" t="s">
        <v>127</v>
      </c>
      <c r="G40" s="7" t="str">
        <f>HYPERLINK("https://www.understandingsociety.ac.uk/documentation/mainstage/variables/?s=Many+people+make+gifts+or+&amp;post_type=variable_mainstage&amp;submit=Search", "remit1-5")</f>
        <v>remit1-5</v>
      </c>
      <c r="H40" s="3"/>
      <c r="I40" s="1"/>
      <c r="J40" s="1"/>
      <c r="K40" s="1"/>
      <c r="L40" s="1"/>
    </row>
    <row r="41" spans="1:12" ht="31.5" x14ac:dyDescent="0.25">
      <c r="A41" s="4">
        <v>40</v>
      </c>
      <c r="B41" s="20"/>
      <c r="C41" s="16" t="s">
        <v>128</v>
      </c>
      <c r="D41" s="5" t="s">
        <v>69</v>
      </c>
      <c r="E41" s="12" t="s">
        <v>129</v>
      </c>
      <c r="F41" s="10" t="s">
        <v>127</v>
      </c>
      <c r="G41" s="7" t="str">
        <f>HYPERLINK("https://www.understandingsociety.ac.uk/documentation/mainstage/variables/?s=remcntry&amp;post_type=variable_mainstage&amp;submit=Search", "remcntry1-4")</f>
        <v>remcntry1-4</v>
      </c>
      <c r="H41" s="3"/>
      <c r="I41" s="1"/>
      <c r="J41" s="1"/>
      <c r="K41" s="1"/>
      <c r="L41" s="1"/>
    </row>
    <row r="42" spans="1:12" ht="90" x14ac:dyDescent="0.25">
      <c r="A42" s="4">
        <v>41</v>
      </c>
      <c r="B42" s="20"/>
      <c r="C42" s="16" t="s">
        <v>130</v>
      </c>
      <c r="D42" s="5" t="s">
        <v>131</v>
      </c>
      <c r="E42" s="12" t="s">
        <v>132</v>
      </c>
      <c r="F42" s="10" t="s">
        <v>127</v>
      </c>
      <c r="G42" s="7" t="str">
        <f>HYPERLINK("https://www.understandingsociety.ac.uk/documentation/mainstage/variables/?s=remhow&amp;post_type=variable_mainstage&amp;submit=Search", "remhow1-4")</f>
        <v>remhow1-4</v>
      </c>
      <c r="H42" s="3"/>
      <c r="I42" s="1"/>
      <c r="J42" s="1"/>
      <c r="K42" s="1"/>
      <c r="L42" s="1"/>
    </row>
    <row r="43" spans="1:12" ht="31.5" x14ac:dyDescent="0.25">
      <c r="A43" s="4">
        <v>42</v>
      </c>
      <c r="B43" s="20"/>
      <c r="C43" s="16" t="s">
        <v>133</v>
      </c>
      <c r="D43" s="5" t="s">
        <v>66</v>
      </c>
      <c r="E43" s="12" t="s">
        <v>134</v>
      </c>
      <c r="F43" s="10" t="s">
        <v>127</v>
      </c>
      <c r="G43" s="7" t="str">
        <f>HYPERLINK("https://www.understandingsociety.ac.uk/documentation/mainstage/variables/?s=remitamt&amp;post_type=variable_mainstage&amp;submit=Search", "remitamt1-4")</f>
        <v>remitamt1-4</v>
      </c>
      <c r="H43" s="3"/>
      <c r="I43" s="1"/>
      <c r="J43" s="1"/>
      <c r="K43" s="1"/>
      <c r="L43" s="1"/>
    </row>
    <row r="44" spans="1:12" ht="31.5" x14ac:dyDescent="0.25">
      <c r="A44" s="4">
        <v>43</v>
      </c>
      <c r="B44" s="20"/>
      <c r="C44" s="16" t="s">
        <v>135</v>
      </c>
      <c r="D44" s="5" t="s">
        <v>136</v>
      </c>
      <c r="E44" s="12" t="s">
        <v>137</v>
      </c>
      <c r="F44" s="10" t="s">
        <v>127</v>
      </c>
      <c r="G44" s="7" t="str">
        <f>HYPERLINK("https://www.understandingsociety.ac.uk/documentation/mainstage/variables/?s=remitfreq&amp;post_type=variable_mainstage&amp;submit=Search", "remitfreq1-4")</f>
        <v>remitfreq1-4</v>
      </c>
      <c r="H44" s="3"/>
      <c r="I44" s="1"/>
      <c r="J44" s="1"/>
      <c r="K44" s="1"/>
      <c r="L44" s="1"/>
    </row>
    <row r="45" spans="1:12" x14ac:dyDescent="0.25">
      <c r="A45" s="4">
        <v>44</v>
      </c>
      <c r="B45" s="20"/>
      <c r="C45" s="16" t="s">
        <v>138</v>
      </c>
      <c r="D45" s="5" t="s">
        <v>40</v>
      </c>
      <c r="E45" s="12" t="s">
        <v>139</v>
      </c>
      <c r="F45" s="10" t="s">
        <v>127</v>
      </c>
      <c r="G45" s="7" t="str">
        <f>HYPERLINK("https://www.understandingsociety.ac.uk/documentation/mainstage/variables/?s=remitreg&amp;post_type=variable_mainstage&amp;submit=Search", "remitreg1-4")</f>
        <v>remitreg1-4</v>
      </c>
      <c r="H45" s="3"/>
      <c r="I45" s="1"/>
      <c r="J45" s="1"/>
      <c r="K45" s="1"/>
      <c r="L45" s="1"/>
    </row>
    <row r="46" spans="1:12" ht="31.5" x14ac:dyDescent="0.25">
      <c r="A46" s="4">
        <v>45</v>
      </c>
      <c r="B46" s="20"/>
      <c r="C46" s="16" t="s">
        <v>140</v>
      </c>
      <c r="D46" s="5" t="s">
        <v>40</v>
      </c>
      <c r="E46" s="12" t="s">
        <v>141</v>
      </c>
      <c r="F46" s="10" t="s">
        <v>127</v>
      </c>
      <c r="G46" s="7" t="str">
        <f>HYPERLINK("https://www.understandingsociety.ac.uk/documentation/mainstage/variables/?s=remitusual&amp;post_type=variable_mainstage&amp;submit=Search", "remitusual1-4")</f>
        <v>remitusual1-4</v>
      </c>
      <c r="H46" s="3"/>
      <c r="I46" s="1"/>
      <c r="J46" s="1"/>
      <c r="K46" s="1"/>
      <c r="L46" s="1"/>
    </row>
    <row r="47" spans="1:12" x14ac:dyDescent="0.25">
      <c r="A47" s="4">
        <v>46</v>
      </c>
      <c r="B47" s="21"/>
      <c r="C47" s="16" t="s">
        <v>142</v>
      </c>
      <c r="D47" s="5" t="s">
        <v>66</v>
      </c>
      <c r="E47" s="12" t="s">
        <v>143</v>
      </c>
      <c r="F47" s="10" t="s">
        <v>127</v>
      </c>
      <c r="G47" s="7" t="str">
        <f>HYPERLINK("https://www.understandingsociety.ac.uk/documentation/mainstage/variables/?s=remusamt&amp;post_type=variable_mainstage&amp;submit=Search", "remusamt1-4")</f>
        <v>remusamt1-4</v>
      </c>
      <c r="H47" s="3"/>
      <c r="I47" s="1"/>
      <c r="J47" s="1"/>
      <c r="K47" s="1"/>
      <c r="L47" s="1"/>
    </row>
    <row r="48" spans="1:12" x14ac:dyDescent="0.25">
      <c r="A48" s="4">
        <v>47</v>
      </c>
      <c r="B48" s="28" t="s">
        <v>144</v>
      </c>
      <c r="C48" s="16" t="s">
        <v>145</v>
      </c>
      <c r="D48" s="5" t="s">
        <v>146</v>
      </c>
      <c r="E48" s="12" t="s">
        <v>147</v>
      </c>
      <c r="F48" s="10" t="s">
        <v>148</v>
      </c>
      <c r="G48" s="7" t="str">
        <f>HYPERLINK("https://www.understandingsociety.ac.uk/documentation/mainstage/variables/formdif/", "formdif")</f>
        <v>formdif</v>
      </c>
      <c r="H48" s="3"/>
      <c r="I48" s="1"/>
      <c r="J48" s="1"/>
      <c r="K48" s="1"/>
      <c r="L48" s="1"/>
    </row>
    <row r="49" spans="1:12" ht="31.5" x14ac:dyDescent="0.25">
      <c r="A49" s="4">
        <v>48</v>
      </c>
      <c r="B49" s="29"/>
      <c r="C49" s="16" t="s">
        <v>149</v>
      </c>
      <c r="D49" s="5" t="s">
        <v>150</v>
      </c>
      <c r="E49" s="12" t="s">
        <v>151</v>
      </c>
      <c r="F49" s="10" t="s">
        <v>148</v>
      </c>
      <c r="G49" s="7" t="str">
        <f>HYPERLINK("https://www.understandingsociety.ac.uk/documentation/mainstage/variables/readdif/", "readdif")</f>
        <v>readdif</v>
      </c>
      <c r="H49" s="3"/>
      <c r="I49" s="1"/>
      <c r="J49" s="1"/>
      <c r="K49" s="1"/>
      <c r="L49" s="1"/>
    </row>
    <row r="50" spans="1:12" ht="30" x14ac:dyDescent="0.25">
      <c r="A50" s="4">
        <v>49</v>
      </c>
      <c r="B50" s="29"/>
      <c r="C50" s="16" t="s">
        <v>152</v>
      </c>
      <c r="D50" s="5" t="s">
        <v>153</v>
      </c>
      <c r="E50" s="12" t="s">
        <v>154</v>
      </c>
      <c r="F50" s="10" t="s">
        <v>148</v>
      </c>
      <c r="G50" s="7" t="str">
        <f>HYPERLINK("https://www.understandingsociety.ac.uk/documentation/mainstage/variables/spkdif/", "spkdif")</f>
        <v>spkdif</v>
      </c>
      <c r="H50" s="3"/>
      <c r="I50" s="1"/>
      <c r="J50" s="1"/>
      <c r="K50" s="1"/>
      <c r="L50" s="1"/>
    </row>
    <row r="51" spans="1:12" x14ac:dyDescent="0.25">
      <c r="A51" s="4">
        <v>50</v>
      </c>
      <c r="B51" s="30"/>
      <c r="C51" s="16" t="s">
        <v>155</v>
      </c>
      <c r="D51" s="5" t="s">
        <v>146</v>
      </c>
      <c r="E51" s="12" t="s">
        <v>156</v>
      </c>
      <c r="F51" s="10" t="s">
        <v>148</v>
      </c>
      <c r="G51" s="7" t="str">
        <f>HYPERLINK("https://www.understandingsociety.ac.uk/documentation/mainstage/variables/teldif/", "teldif")</f>
        <v>teldif</v>
      </c>
      <c r="H51" s="3"/>
      <c r="I51" s="1"/>
      <c r="J51" s="1"/>
      <c r="K51" s="1"/>
      <c r="L51" s="1"/>
    </row>
    <row r="52" spans="1:12" ht="31.5" x14ac:dyDescent="0.25">
      <c r="A52" s="4">
        <v>51</v>
      </c>
      <c r="B52" s="19" t="s">
        <v>157</v>
      </c>
      <c r="C52" s="16" t="s">
        <v>158</v>
      </c>
      <c r="D52" s="5" t="s">
        <v>159</v>
      </c>
      <c r="E52" s="12" t="s">
        <v>160</v>
      </c>
      <c r="F52" s="10" t="s">
        <v>161</v>
      </c>
      <c r="G52" s="7" t="str">
        <f>HYPERLINK("https://www.understandingsociety.ac.uk/documentation/mainstage/variables/simrace/", "simrace")</f>
        <v>simrace</v>
      </c>
      <c r="H52" s="3"/>
      <c r="I52" s="1"/>
      <c r="J52" s="1"/>
      <c r="K52" s="1"/>
      <c r="L52" s="1"/>
    </row>
    <row r="53" spans="1:12" x14ac:dyDescent="0.25">
      <c r="A53" s="4">
        <v>52</v>
      </c>
      <c r="B53" s="20"/>
      <c r="C53" s="16" t="s">
        <v>162</v>
      </c>
      <c r="D53" s="5" t="s">
        <v>163</v>
      </c>
      <c r="E53" s="12" t="s">
        <v>164</v>
      </c>
      <c r="F53" s="10" t="s">
        <v>165</v>
      </c>
      <c r="G53" s="7" t="str">
        <f>HYPERLINK("https://www.understandingsociety.ac.uk/documentation/mainstage/variables/?s=netsx&amp;post_type=variable_mainstage&amp;submit=Search", "website mention this variable only to BHPS")</f>
        <v>website mention this variable only to BHPS</v>
      </c>
      <c r="H53" s="3"/>
      <c r="I53" s="1"/>
      <c r="J53" s="1"/>
      <c r="K53" s="1"/>
      <c r="L53" s="1"/>
    </row>
    <row r="54" spans="1:12" x14ac:dyDescent="0.25">
      <c r="A54" s="4">
        <v>53</v>
      </c>
      <c r="B54" s="20"/>
      <c r="C54" s="16" t="s">
        <v>166</v>
      </c>
      <c r="D54" s="5" t="s">
        <v>40</v>
      </c>
      <c r="E54" s="12" t="s">
        <v>167</v>
      </c>
      <c r="F54" s="10" t="s">
        <v>165</v>
      </c>
      <c r="G54" s="7" t="str">
        <f>HYPERLINK("https://www.understandingsociety.ac.uk/documentation/mainstage/variables/?s=netwr&amp;post_type=variable_mainstage&amp;submit=Search", "website mention this variable only to BHPS")</f>
        <v>website mention this variable only to BHPS</v>
      </c>
      <c r="H54" s="3"/>
      <c r="I54" s="1"/>
      <c r="J54" s="1"/>
      <c r="K54" s="1"/>
      <c r="L54" s="1"/>
    </row>
    <row r="55" spans="1:12" ht="45" x14ac:dyDescent="0.25">
      <c r="A55" s="4">
        <v>54</v>
      </c>
      <c r="B55" s="20"/>
      <c r="C55" s="16" t="s">
        <v>168</v>
      </c>
      <c r="D55" s="5" t="s">
        <v>169</v>
      </c>
      <c r="E55" s="12" t="s">
        <v>170</v>
      </c>
      <c r="F55" s="10" t="s">
        <v>165</v>
      </c>
      <c r="G55" s="7" t="str">
        <f>HYPERLINK("https://www.understandingsociety.ac.uk/documentation/mainstage/variables/?s=netrl&amp;post_type=variable_mainstage&amp;submit=Search", "website mention this variable only to BHPS")</f>
        <v>website mention this variable only to BHPS</v>
      </c>
      <c r="H55" s="3"/>
      <c r="I55" s="1"/>
      <c r="J55" s="1"/>
      <c r="K55" s="1"/>
      <c r="L55" s="1"/>
    </row>
    <row r="56" spans="1:12" x14ac:dyDescent="0.25">
      <c r="A56" s="4">
        <v>55</v>
      </c>
      <c r="B56" s="20"/>
      <c r="C56" s="16" t="s">
        <v>171</v>
      </c>
      <c r="D56" s="5" t="s">
        <v>66</v>
      </c>
      <c r="E56" s="12" t="s">
        <v>172</v>
      </c>
      <c r="F56" s="10" t="s">
        <v>165</v>
      </c>
      <c r="G56" s="7" t="str">
        <f>HYPERLINK("https://www.understandingsociety.ac.uk/documentation/mainstage/variables/?s=netag&amp;post_type=variable_mainstage&amp;submit=Search", "website mention this variable only to BHPS")</f>
        <v>website mention this variable only to BHPS</v>
      </c>
      <c r="H56" s="3"/>
      <c r="I56" s="1"/>
      <c r="J56" s="1"/>
      <c r="K56" s="1"/>
      <c r="L56" s="1"/>
    </row>
    <row r="57" spans="1:12" ht="30" x14ac:dyDescent="0.25">
      <c r="A57" s="4">
        <v>56</v>
      </c>
      <c r="B57" s="20"/>
      <c r="C57" s="16" t="s">
        <v>173</v>
      </c>
      <c r="D57" s="5" t="s">
        <v>174</v>
      </c>
      <c r="E57" s="12" t="s">
        <v>175</v>
      </c>
      <c r="F57" s="10" t="s">
        <v>165</v>
      </c>
      <c r="G57" s="7" t="str">
        <f>HYPERLINK("https://www.understandingsociety.ac.uk/documentation/mainstage/variables/net1kn/", "website mention this variable only to BHPS")</f>
        <v>website mention this variable only to BHPS</v>
      </c>
      <c r="H57" s="3"/>
      <c r="I57" s="1"/>
      <c r="J57" s="1"/>
      <c r="K57" s="1"/>
      <c r="L57" s="1"/>
    </row>
    <row r="58" spans="1:12" ht="31.5" x14ac:dyDescent="0.25">
      <c r="A58" s="4">
        <v>57</v>
      </c>
      <c r="B58" s="20"/>
      <c r="C58" s="16" t="s">
        <v>176</v>
      </c>
      <c r="D58" s="5" t="s">
        <v>177</v>
      </c>
      <c r="E58" s="12" t="s">
        <v>178</v>
      </c>
      <c r="F58" s="10" t="s">
        <v>165</v>
      </c>
      <c r="G58" s="7" t="str">
        <f>HYPERLINK("https://www.understandingsociety.ac.uk/documentation/mainstage/variables/net1ph/", "website mention this variable only to BHPS")</f>
        <v>website mention this variable only to BHPS</v>
      </c>
      <c r="H58" s="3"/>
      <c r="I58" s="1"/>
      <c r="J58" s="1"/>
      <c r="K58" s="1"/>
      <c r="L58" s="1"/>
    </row>
    <row r="59" spans="1:12" ht="45" x14ac:dyDescent="0.25">
      <c r="A59" s="4">
        <v>58</v>
      </c>
      <c r="B59" s="20"/>
      <c r="C59" s="16" t="s">
        <v>179</v>
      </c>
      <c r="D59" s="5" t="s">
        <v>180</v>
      </c>
      <c r="E59" s="12" t="s">
        <v>181</v>
      </c>
      <c r="F59" s="10" t="s">
        <v>165</v>
      </c>
      <c r="G59" s="7" t="str">
        <f>HYPERLINK("https://www.understandingsociety.ac.uk/documentation/mainstage/variables/?s=netlv&amp;post_type=variable_mainstage&amp;submit=Search", "website mention this variable only to BHPS")</f>
        <v>website mention this variable only to BHPS</v>
      </c>
      <c r="H59" s="3"/>
      <c r="I59" s="1"/>
      <c r="J59" s="1"/>
      <c r="K59" s="1"/>
      <c r="L59" s="1"/>
    </row>
    <row r="60" spans="1:12" ht="135" x14ac:dyDescent="0.25">
      <c r="A60" s="4">
        <v>59</v>
      </c>
      <c r="B60" s="20"/>
      <c r="C60" s="16" t="s">
        <v>182</v>
      </c>
      <c r="D60" s="5" t="s">
        <v>183</v>
      </c>
      <c r="E60" s="12" t="s">
        <v>184</v>
      </c>
      <c r="F60" s="10" t="s">
        <v>165</v>
      </c>
      <c r="G60" s="7" t="str">
        <f>HYPERLINK("https://www.understandingsociety.ac.uk/documentation/mainstage/variables/?s=netet&amp;post_type=variable_mainstage&amp;submit=Search", "website mention this variable only to BHPS")</f>
        <v>website mention this variable only to BHPS</v>
      </c>
      <c r="H60" s="3"/>
      <c r="I60" s="1"/>
      <c r="J60" s="1"/>
      <c r="K60" s="1"/>
      <c r="L60" s="1"/>
    </row>
    <row r="61" spans="1:12" ht="45" x14ac:dyDescent="0.25">
      <c r="A61" s="4">
        <v>60</v>
      </c>
      <c r="B61" s="20"/>
      <c r="C61" s="16" t="s">
        <v>185</v>
      </c>
      <c r="D61" s="5" t="s">
        <v>186</v>
      </c>
      <c r="E61" s="12" t="s">
        <v>187</v>
      </c>
      <c r="F61" s="10" t="s">
        <v>165</v>
      </c>
      <c r="G61" s="7" t="str">
        <f>HYPERLINK("https://www.understandingsociety.ac.uk/documentation/mainstage/variables/?s=netjb&amp;post_type=variable_mainstage&amp;submit=Search", "website mention this variable only to BHPS")</f>
        <v>website mention this variable only to BHPS</v>
      </c>
      <c r="H61" s="3"/>
      <c r="I61" s="1"/>
      <c r="J61" s="1"/>
      <c r="K61" s="1"/>
      <c r="L61" s="1"/>
    </row>
    <row r="62" spans="1:12" ht="75" x14ac:dyDescent="0.25">
      <c r="A62" s="4">
        <v>61</v>
      </c>
      <c r="B62" s="20"/>
      <c r="C62" s="16" t="s">
        <v>188</v>
      </c>
      <c r="D62" s="5" t="s">
        <v>189</v>
      </c>
      <c r="E62" s="12" t="s">
        <v>190</v>
      </c>
      <c r="F62" s="10" t="s">
        <v>165</v>
      </c>
      <c r="G62" s="7" t="s">
        <v>191</v>
      </c>
      <c r="H62" s="3"/>
      <c r="I62" s="1"/>
      <c r="J62" s="1"/>
      <c r="K62" s="1"/>
      <c r="L62" s="1"/>
    </row>
    <row r="63" spans="1:12" ht="31.5" x14ac:dyDescent="0.25">
      <c r="A63" s="4">
        <v>62</v>
      </c>
      <c r="B63" s="20"/>
      <c r="C63" s="16" t="s">
        <v>192</v>
      </c>
      <c r="D63" s="5" t="s">
        <v>40</v>
      </c>
      <c r="E63" s="12" t="s">
        <v>193</v>
      </c>
      <c r="F63" s="10" t="s">
        <v>165</v>
      </c>
      <c r="G63" s="7" t="s">
        <v>191</v>
      </c>
      <c r="H63" s="3"/>
      <c r="I63" s="1"/>
      <c r="J63" s="1"/>
      <c r="K63" s="1"/>
      <c r="L63" s="1"/>
    </row>
    <row r="64" spans="1:12" ht="60" x14ac:dyDescent="0.25">
      <c r="A64" s="4">
        <v>63</v>
      </c>
      <c r="B64" s="20"/>
      <c r="C64" s="16" t="s">
        <v>194</v>
      </c>
      <c r="D64" s="5" t="s">
        <v>195</v>
      </c>
      <c r="E64" s="12" t="s">
        <v>196</v>
      </c>
      <c r="F64" s="10" t="s">
        <v>165</v>
      </c>
      <c r="G64" s="7" t="s">
        <v>191</v>
      </c>
      <c r="H64" s="3"/>
      <c r="I64" s="1"/>
      <c r="J64" s="1"/>
      <c r="K64" s="1"/>
      <c r="L64" s="1"/>
    </row>
    <row r="65" spans="1:12" ht="90" x14ac:dyDescent="0.25">
      <c r="A65" s="4">
        <v>64</v>
      </c>
      <c r="B65" s="21"/>
      <c r="C65" s="16" t="s">
        <v>197</v>
      </c>
      <c r="D65" s="5" t="s">
        <v>198</v>
      </c>
      <c r="E65" s="12" t="s">
        <v>199</v>
      </c>
      <c r="F65" s="10" t="s">
        <v>165</v>
      </c>
      <c r="G65" s="7" t="s">
        <v>191</v>
      </c>
      <c r="H65" s="3"/>
      <c r="I65" s="1"/>
      <c r="J65" s="1"/>
      <c r="K65" s="1"/>
      <c r="L65" s="1"/>
    </row>
    <row r="66" spans="1:12" ht="31.5" x14ac:dyDescent="0.25">
      <c r="A66" s="4">
        <v>65</v>
      </c>
      <c r="B66" s="14" t="s">
        <v>200</v>
      </c>
      <c r="C66" s="16" t="s">
        <v>201</v>
      </c>
      <c r="D66" s="5" t="s">
        <v>40</v>
      </c>
      <c r="E66" s="12" t="s">
        <v>202</v>
      </c>
      <c r="F66" s="10">
        <v>11</v>
      </c>
      <c r="G66" s="7" t="str">
        <f>HYPERLINK("https://www.understandingsociety.ac.uk/documentation/mainstage/variables/discrim/", "discrim")</f>
        <v>discrim</v>
      </c>
      <c r="H66" s="3"/>
      <c r="I66" s="1"/>
      <c r="J66" s="1"/>
      <c r="K66" s="1"/>
      <c r="L66" s="1"/>
    </row>
  </sheetData>
  <mergeCells count="7">
    <mergeCell ref="B52:B65"/>
    <mergeCell ref="B9:B16"/>
    <mergeCell ref="B6:B8"/>
    <mergeCell ref="B2:B5"/>
    <mergeCell ref="B17:B39"/>
    <mergeCell ref="B40:B47"/>
    <mergeCell ref="B48:B51"/>
  </mergeCells>
  <dataValidations count="1">
    <dataValidation type="list" allowBlank="1" showInputMessage="1" showErrorMessage="1" sqref="H67:H1048576 I13 J67:J1048576" xr:uid="{A5CDA9B5-D7DE-44C8-8FBA-59F5B2602BDE}">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BF1338D-35ED-494F-840E-1F2A486EF21F}">
          <x14:formula1>
            <xm:f>Sheet1!$C$2:$C$5</xm:f>
          </x14:formula1>
          <xm:sqref>H2:H66</xm:sqref>
        </x14:dataValidation>
        <x14:dataValidation type="list" allowBlank="1" showInputMessage="1" showErrorMessage="1" xr:uid="{9B952D5D-8D0A-4B7B-BEA9-1872D0E99A5E}">
          <x14:formula1>
            <xm:f>Sheet1!$D$2:$D$3</xm:f>
          </x14:formula1>
          <xm:sqref>J2:J66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DD720-E2E6-4F5B-A828-21226885C7B7}">
  <dimension ref="C2:D5"/>
  <sheetViews>
    <sheetView workbookViewId="0">
      <selection activeCell="E5" sqref="E5"/>
    </sheetView>
  </sheetViews>
  <sheetFormatPr defaultRowHeight="15" x14ac:dyDescent="0.25"/>
  <cols>
    <col min="3" max="3" width="40.85546875" bestFit="1" customWidth="1"/>
  </cols>
  <sheetData>
    <row r="2" spans="3:4" x14ac:dyDescent="0.25">
      <c r="C2" s="18" t="s">
        <v>203</v>
      </c>
      <c r="D2" s="18" t="s">
        <v>204</v>
      </c>
    </row>
    <row r="3" spans="3:4" x14ac:dyDescent="0.25">
      <c r="C3" s="18" t="s">
        <v>205</v>
      </c>
      <c r="D3" s="18" t="s">
        <v>206</v>
      </c>
    </row>
    <row r="4" spans="3:4" x14ac:dyDescent="0.25">
      <c r="C4" s="18" t="s">
        <v>207</v>
      </c>
      <c r="D4" s="18"/>
    </row>
    <row r="5" spans="3:4" x14ac:dyDescent="0.25">
      <c r="C5" s="18" t="s">
        <v>208</v>
      </c>
      <c r="D5" s="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6BE3F-0851-4F00-AF51-B36E963DCD84}">
  <dimension ref="A1:B4"/>
  <sheetViews>
    <sheetView workbookViewId="0">
      <selection activeCell="P5" sqref="P5:P15"/>
    </sheetView>
  </sheetViews>
  <sheetFormatPr defaultRowHeight="15" x14ac:dyDescent="0.25"/>
  <cols>
    <col min="1" max="1" width="79.42578125" bestFit="1" customWidth="1"/>
  </cols>
  <sheetData>
    <row r="1" spans="1:2" x14ac:dyDescent="0.25">
      <c r="A1" t="s">
        <v>203</v>
      </c>
      <c r="B1" t="s">
        <v>204</v>
      </c>
    </row>
    <row r="2" spans="1:2" x14ac:dyDescent="0.25">
      <c r="A2" t="s">
        <v>209</v>
      </c>
      <c r="B2" t="s">
        <v>206</v>
      </c>
    </row>
    <row r="3" spans="1:2" x14ac:dyDescent="0.25">
      <c r="A3" t="s">
        <v>210</v>
      </c>
    </row>
    <row r="4" spans="1:2" x14ac:dyDescent="0.25">
      <c r="A4"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YourFeedback</vt:lpstr>
      <vt:lpstr>Sheet1</vt:lpstr>
      <vt:lpstr>HIDE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fjspa</dc:creator>
  <cp:keywords/>
  <dc:description/>
  <cp:lastModifiedBy>fjs.parsons@ntlworld.com</cp:lastModifiedBy>
  <cp:revision/>
  <dcterms:created xsi:type="dcterms:W3CDTF">2025-04-08T11:03:18Z</dcterms:created>
  <dcterms:modified xsi:type="dcterms:W3CDTF">2025-06-03T11:41:44Z</dcterms:modified>
  <cp:category/>
  <cp:contentStatus/>
</cp:coreProperties>
</file>